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8876" windowHeight="9468"/>
  </bookViews>
  <sheets>
    <sheet name="Rekapitulace stavby" sheetId="1" r:id="rId1"/>
    <sheet name="SO-01 - Biokoridor LBK" sheetId="2" r:id="rId2"/>
    <sheet name="SO-02.1 - Následná péče 1..." sheetId="3" r:id="rId3"/>
    <sheet name="SO-02.2 - Následná péče 2..." sheetId="4" r:id="rId4"/>
    <sheet name="SO-02.3 - Následná péče 3..." sheetId="5" r:id="rId5"/>
    <sheet name="VON - Vedlejší a ostatní ..." sheetId="6" r:id="rId6"/>
    <sheet name="Pokyny pro vyplnění" sheetId="7" r:id="rId7"/>
  </sheets>
  <definedNames>
    <definedName name="_xlnm._FilterDatabase" localSheetId="1" hidden="1">'SO-01 - Biokoridor LBK'!$C$82:$K$167</definedName>
    <definedName name="_xlnm._FilterDatabase" localSheetId="2" hidden="1">'SO-02.1 - Následná péče 1...'!$C$81:$K$118</definedName>
    <definedName name="_xlnm._FilterDatabase" localSheetId="3" hidden="1">'SO-02.2 - Následná péče 2...'!$C$81:$K$118</definedName>
    <definedName name="_xlnm._FilterDatabase" localSheetId="4" hidden="1">'SO-02.3 - Následná péče 3...'!$C$81:$K$118</definedName>
    <definedName name="_xlnm._FilterDatabase" localSheetId="5" hidden="1">'VON - Vedlejší a ostatní ...'!$C$81:$K$97</definedName>
    <definedName name="_xlnm.Print_Titles" localSheetId="0">'Rekapitulace stavby'!$52:$52</definedName>
    <definedName name="_xlnm.Print_Titles" localSheetId="1">'SO-01 - Biokoridor LBK'!$82:$82</definedName>
    <definedName name="_xlnm.Print_Titles" localSheetId="2">'SO-02.1 - Následná péče 1...'!$81:$81</definedName>
    <definedName name="_xlnm.Print_Titles" localSheetId="3">'SO-02.2 - Následná péče 2...'!$81:$81</definedName>
    <definedName name="_xlnm.Print_Titles" localSheetId="4">'SO-02.3 - Následná péče 3...'!$81:$81</definedName>
    <definedName name="_xlnm.Print_Titles" localSheetId="5">'VON - Vedlejší a ostatní ...'!$81:$81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  <definedName name="_xlnm.Print_Area" localSheetId="1">'SO-01 - Biokoridor LBK'!$C$4:$J$39,'SO-01 - Biokoridor LBK'!$C$45:$J$64,'SO-01 - Biokoridor LBK'!$C$70:$K$167</definedName>
    <definedName name="_xlnm.Print_Area" localSheetId="2">'SO-02.1 - Následná péče 1...'!$C$4:$J$39,'SO-02.1 - Následná péče 1...'!$C$45:$J$63,'SO-02.1 - Následná péče 1...'!$C$69:$K$118</definedName>
    <definedName name="_xlnm.Print_Area" localSheetId="3">'SO-02.2 - Následná péče 2...'!$C$4:$J$39,'SO-02.2 - Následná péče 2...'!$C$45:$J$63,'SO-02.2 - Následná péče 2...'!$C$69:$K$118</definedName>
    <definedName name="_xlnm.Print_Area" localSheetId="4">'SO-02.3 - Následná péče 3...'!$C$4:$J$39,'SO-02.3 - Následná péče 3...'!$C$45:$J$63,'SO-02.3 - Následná péče 3...'!$C$69:$K$118</definedName>
    <definedName name="_xlnm.Print_Area" localSheetId="5">'VON - Vedlejší a ostatní ...'!$C$4:$J$39,'VON - Vedlejší a ostatní ...'!$C$45:$J$63,'VON - Vedlejší a ostatní ...'!$C$69:$K$97</definedName>
  </definedNames>
  <calcPr calcId="125725"/>
</workbook>
</file>

<file path=xl/calcChain.xml><?xml version="1.0" encoding="utf-8"?>
<calcChain xmlns="http://schemas.openxmlformats.org/spreadsheetml/2006/main">
  <c r="J37" i="6"/>
  <c r="J36"/>
  <c r="AY59" i="1"/>
  <c r="J35" i="6"/>
  <c r="AX59" i="1"/>
  <c r="BI95" i="6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 s="1"/>
  <c r="R85"/>
  <c r="R84"/>
  <c r="P85"/>
  <c r="P84"/>
  <c r="J78"/>
  <c r="F78"/>
  <c r="F76"/>
  <c r="E74"/>
  <c r="J54"/>
  <c r="F54"/>
  <c r="F52"/>
  <c r="E50"/>
  <c r="J24"/>
  <c r="E24"/>
  <c r="J79" s="1"/>
  <c r="J23"/>
  <c r="J18"/>
  <c r="E18"/>
  <c r="F55"/>
  <c r="J17"/>
  <c r="J12"/>
  <c r="J52"/>
  <c r="E7"/>
  <c r="E48" s="1"/>
  <c r="J37" i="5"/>
  <c r="J36"/>
  <c r="AY58" i="1"/>
  <c r="J35" i="5"/>
  <c r="AX58" i="1"/>
  <c r="BI117" i="5"/>
  <c r="BH117"/>
  <c r="BG117"/>
  <c r="BF117"/>
  <c r="T117"/>
  <c r="T116"/>
  <c r="R117"/>
  <c r="R116"/>
  <c r="P117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 s="1"/>
  <c r="E7"/>
  <c r="E72" s="1"/>
  <c r="J37" i="4"/>
  <c r="J36"/>
  <c r="AY57" i="1"/>
  <c r="J35" i="4"/>
  <c r="AX57" i="1"/>
  <c r="BI117" i="4"/>
  <c r="BH117"/>
  <c r="BG117"/>
  <c r="BF117"/>
  <c r="T117"/>
  <c r="T116"/>
  <c r="R117"/>
  <c r="R116"/>
  <c r="P117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76" s="1"/>
  <c r="E7"/>
  <c r="E48" s="1"/>
  <c r="J37" i="3"/>
  <c r="J36"/>
  <c r="AY56" i="1"/>
  <c r="J35" i="3"/>
  <c r="AX56" i="1"/>
  <c r="BI117" i="3"/>
  <c r="BH117"/>
  <c r="BG117"/>
  <c r="BF117"/>
  <c r="T117"/>
  <c r="T116"/>
  <c r="R117"/>
  <c r="R116"/>
  <c r="P117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76" s="1"/>
  <c r="E7"/>
  <c r="E48"/>
  <c r="J37" i="2"/>
  <c r="J36"/>
  <c r="AY55" i="1" s="1"/>
  <c r="J35" i="2"/>
  <c r="AX55" i="1"/>
  <c r="BI166" i="2"/>
  <c r="BH166"/>
  <c r="BG166"/>
  <c r="BF166"/>
  <c r="T166"/>
  <c r="T165" s="1"/>
  <c r="R166"/>
  <c r="R165" s="1"/>
  <c r="P166"/>
  <c r="P165" s="1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 s="1"/>
  <c r="L50" i="1"/>
  <c r="AM50"/>
  <c r="AM49"/>
  <c r="L49"/>
  <c r="AM47"/>
  <c r="L47"/>
  <c r="L45"/>
  <c r="L44"/>
  <c r="BK95" i="6"/>
  <c r="BK114" i="5"/>
  <c r="BK85"/>
  <c r="BK88" i="4"/>
  <c r="BK91" i="3"/>
  <c r="J143" i="2"/>
  <c r="J115"/>
  <c r="J89"/>
  <c r="BK117" i="5"/>
  <c r="BK105"/>
  <c r="J114" i="4"/>
  <c r="J102"/>
  <c r="J100" i="3"/>
  <c r="J157" i="2"/>
  <c r="BK143"/>
  <c r="J122"/>
  <c r="BK105"/>
  <c r="BK89" i="6"/>
  <c r="J100" i="5"/>
  <c r="J85"/>
  <c r="BK97" i="4"/>
  <c r="J85"/>
  <c r="J102" i="3"/>
  <c r="BK85"/>
  <c r="J117" i="2"/>
  <c r="J109"/>
  <c r="BK97" i="5"/>
  <c r="J108" i="4"/>
  <c r="BK85"/>
  <c r="J108" i="3"/>
  <c r="J88"/>
  <c r="J126" i="2"/>
  <c r="J99"/>
  <c r="BK92" i="6"/>
  <c r="J112" i="5"/>
  <c r="BK102"/>
  <c r="BK112" i="4"/>
  <c r="J94" i="3"/>
  <c r="BK157" i="2"/>
  <c r="BK136"/>
  <c r="BK109"/>
  <c r="BK86"/>
  <c r="J89" i="6"/>
  <c r="J114" i="5"/>
  <c r="BK88"/>
  <c r="J105" i="4"/>
  <c r="BK91"/>
  <c r="J85" i="3"/>
  <c r="BK152" i="2"/>
  <c r="BK140"/>
  <c r="BK129"/>
  <c r="J102"/>
  <c r="BK85" i="6"/>
  <c r="J97" i="5"/>
  <c r="J117" i="4"/>
  <c r="J94"/>
  <c r="BK108" i="3"/>
  <c r="J91"/>
  <c r="BK126" i="2"/>
  <c r="BK99"/>
  <c r="J86"/>
  <c r="BK91" i="5"/>
  <c r="BK102" i="4"/>
  <c r="J114" i="3"/>
  <c r="BK97"/>
  <c r="J152" i="2"/>
  <c r="BK122"/>
  <c r="BK102"/>
  <c r="J117" i="5"/>
  <c r="J105"/>
  <c r="BK117" i="4"/>
  <c r="BK112" i="3"/>
  <c r="BK88"/>
  <c r="J140" i="2"/>
  <c r="BK132"/>
  <c r="J105"/>
  <c r="J92" i="6"/>
  <c r="J91" i="5"/>
  <c r="BK108" i="4"/>
  <c r="BK100"/>
  <c r="BK102" i="3"/>
  <c r="BK166" i="2"/>
  <c r="BK149"/>
  <c r="J136"/>
  <c r="BK120"/>
  <c r="BK89"/>
  <c r="J108" i="5"/>
  <c r="J94"/>
  <c r="J100" i="4"/>
  <c r="J88"/>
  <c r="J105" i="3"/>
  <c r="BK161" i="2"/>
  <c r="J120"/>
  <c r="J112"/>
  <c r="BK96"/>
  <c r="BK94" i="5"/>
  <c r="BK105" i="4"/>
  <c r="BK117" i="3"/>
  <c r="BK105"/>
  <c r="J166" i="2"/>
  <c r="BK112"/>
  <c r="BK92"/>
  <c r="J85" i="6"/>
  <c r="BK108" i="5"/>
  <c r="BK100"/>
  <c r="J97" i="4"/>
  <c r="BK100" i="3"/>
  <c r="BK146" i="2"/>
  <c r="BK117"/>
  <c r="J96"/>
  <c r="AS54" i="1"/>
  <c r="J112" i="4"/>
  <c r="J117" i="3"/>
  <c r="J161" i="2"/>
  <c r="J146"/>
  <c r="J132"/>
  <c r="J107"/>
  <c r="J95" i="6"/>
  <c r="BK112" i="5"/>
  <c r="BK114" i="4"/>
  <c r="J91"/>
  <c r="BK114" i="3"/>
  <c r="J97"/>
  <c r="J149" i="2"/>
  <c r="BK115"/>
  <c r="J92"/>
  <c r="J102" i="5"/>
  <c r="J88"/>
  <c r="BK94" i="4"/>
  <c r="J112" i="3"/>
  <c r="BK94"/>
  <c r="J129" i="2"/>
  <c r="BK107"/>
  <c r="P85" l="1"/>
  <c r="R156"/>
  <c r="P84" i="3"/>
  <c r="P83" s="1"/>
  <c r="P82" s="1"/>
  <c r="AU56" i="1" s="1"/>
  <c r="BK84" i="4"/>
  <c r="T85" i="2"/>
  <c r="T84"/>
  <c r="T83" s="1"/>
  <c r="T156"/>
  <c r="T84" i="3"/>
  <c r="T83"/>
  <c r="T82" s="1"/>
  <c r="R84" i="4"/>
  <c r="R83" s="1"/>
  <c r="R82" s="1"/>
  <c r="P84" i="5"/>
  <c r="P83" s="1"/>
  <c r="P82" s="1"/>
  <c r="AU58" i="1" s="1"/>
  <c r="BK85" i="2"/>
  <c r="J85" s="1"/>
  <c r="J61" s="1"/>
  <c r="BK156"/>
  <c r="J156" s="1"/>
  <c r="J62" s="1"/>
  <c r="R84" i="3"/>
  <c r="R83"/>
  <c r="R82" s="1"/>
  <c r="P84" i="4"/>
  <c r="P83" s="1"/>
  <c r="P82" s="1"/>
  <c r="AU57" i="1" s="1"/>
  <c r="T84" i="5"/>
  <c r="T83" s="1"/>
  <c r="T82" s="1"/>
  <c r="R85" i="2"/>
  <c r="R84" s="1"/>
  <c r="R83" s="1"/>
  <c r="P156"/>
  <c r="BK84" i="3"/>
  <c r="J84" s="1"/>
  <c r="J61" s="1"/>
  <c r="T84" i="4"/>
  <c r="T83" s="1"/>
  <c r="T82" s="1"/>
  <c r="BK84" i="5"/>
  <c r="R84"/>
  <c r="R83" s="1"/>
  <c r="R82" s="1"/>
  <c r="BK88" i="6"/>
  <c r="J88"/>
  <c r="J62" s="1"/>
  <c r="P88"/>
  <c r="P83" s="1"/>
  <c r="P82" s="1"/>
  <c r="AU59" i="1" s="1"/>
  <c r="R88" i="6"/>
  <c r="R83" s="1"/>
  <c r="R82" s="1"/>
  <c r="T88"/>
  <c r="T83" s="1"/>
  <c r="T82" s="1"/>
  <c r="BE86" i="2"/>
  <c r="BE109"/>
  <c r="BE140"/>
  <c r="BE143"/>
  <c r="BE146"/>
  <c r="BE152"/>
  <c r="BE157"/>
  <c r="F79" i="3"/>
  <c r="BE100"/>
  <c r="J55" i="4"/>
  <c r="BE88"/>
  <c r="BE97"/>
  <c r="BE112"/>
  <c r="BE114"/>
  <c r="BK116"/>
  <c r="J116"/>
  <c r="J62"/>
  <c r="J55" i="5"/>
  <c r="BE85"/>
  <c r="BE88"/>
  <c r="BE102"/>
  <c r="BE105"/>
  <c r="BE108"/>
  <c r="BE114"/>
  <c r="E48" i="2"/>
  <c r="J52"/>
  <c r="F55"/>
  <c r="J55"/>
  <c r="BE105"/>
  <c r="BE117"/>
  <c r="BE122"/>
  <c r="BE129"/>
  <c r="BE112" i="3"/>
  <c r="E72" i="4"/>
  <c r="BE108"/>
  <c r="E48" i="5"/>
  <c r="F55"/>
  <c r="BE100"/>
  <c r="BK116"/>
  <c r="J116"/>
  <c r="J62"/>
  <c r="J55" i="6"/>
  <c r="J76"/>
  <c r="BE92" i="2"/>
  <c r="BE96"/>
  <c r="BE107"/>
  <c r="BE112"/>
  <c r="BE115"/>
  <c r="BE136"/>
  <c r="BE166"/>
  <c r="BK165"/>
  <c r="J165"/>
  <c r="J63"/>
  <c r="E72" i="3"/>
  <c r="BE85"/>
  <c r="BE88"/>
  <c r="BE91"/>
  <c r="BE94"/>
  <c r="BE97"/>
  <c r="BE105"/>
  <c r="BE108"/>
  <c r="BE117"/>
  <c r="J52" i="4"/>
  <c r="F55"/>
  <c r="BE85"/>
  <c r="BE94"/>
  <c r="BE117"/>
  <c r="J52" i="5"/>
  <c r="BE94"/>
  <c r="BE97"/>
  <c r="E72" i="6"/>
  <c r="F79"/>
  <c r="BE92"/>
  <c r="BE95"/>
  <c r="BK84"/>
  <c r="J84"/>
  <c r="J61"/>
  <c r="BE89" i="2"/>
  <c r="BE99"/>
  <c r="BE102"/>
  <c r="BE120"/>
  <c r="BE126"/>
  <c r="BE132"/>
  <c r="BE149"/>
  <c r="BE161"/>
  <c r="J52" i="3"/>
  <c r="J55"/>
  <c r="BE102"/>
  <c r="BE114"/>
  <c r="BK116"/>
  <c r="J116" s="1"/>
  <c r="J62" s="1"/>
  <c r="BE91" i="4"/>
  <c r="BE100"/>
  <c r="BE102"/>
  <c r="BE105"/>
  <c r="BE91" i="5"/>
  <c r="BE112"/>
  <c r="BE117"/>
  <c r="BE85" i="6"/>
  <c r="BE89"/>
  <c r="F34" i="2"/>
  <c r="BA55" i="1" s="1"/>
  <c r="J34" i="4"/>
  <c r="AW57" i="1"/>
  <c r="F35" i="5"/>
  <c r="BB58" i="1" s="1"/>
  <c r="J34" i="5"/>
  <c r="AW58" i="1"/>
  <c r="F35" i="3"/>
  <c r="BB56" i="1" s="1"/>
  <c r="J34" i="6"/>
  <c r="AW59" i="1"/>
  <c r="J34" i="2"/>
  <c r="AW55" i="1" s="1"/>
  <c r="F34" i="3"/>
  <c r="BA56" i="1"/>
  <c r="F34" i="6"/>
  <c r="BA59" i="1" s="1"/>
  <c r="F34" i="4"/>
  <c r="BA57" i="1"/>
  <c r="F36" i="6"/>
  <c r="BC59" i="1" s="1"/>
  <c r="J34" i="3"/>
  <c r="AW56" i="1"/>
  <c r="F35" i="2"/>
  <c r="BB55" i="1" s="1"/>
  <c r="F36" i="3"/>
  <c r="BC56" i="1"/>
  <c r="F36" i="2"/>
  <c r="BC55" i="1" s="1"/>
  <c r="F35" i="4"/>
  <c r="BB57" i="1"/>
  <c r="F34" i="5"/>
  <c r="BA58" i="1" s="1"/>
  <c r="F36" i="4"/>
  <c r="BC57" i="1"/>
  <c r="F37" i="3"/>
  <c r="BD56" i="1" s="1"/>
  <c r="F37" i="6"/>
  <c r="BD59" i="1"/>
  <c r="F37" i="4"/>
  <c r="BD57" i="1" s="1"/>
  <c r="F37" i="5"/>
  <c r="BD58" i="1"/>
  <c r="F37" i="2"/>
  <c r="BD55" i="1" s="1"/>
  <c r="F35" i="6"/>
  <c r="BB59" i="1"/>
  <c r="F36" i="5"/>
  <c r="BC58" i="1" s="1"/>
  <c r="P84" i="2" l="1"/>
  <c r="P83" s="1"/>
  <c r="AU55" i="1" s="1"/>
  <c r="AU54" s="1"/>
  <c r="BK83" i="5"/>
  <c r="J83"/>
  <c r="J60" s="1"/>
  <c r="BK83" i="4"/>
  <c r="J83" s="1"/>
  <c r="J60" s="1"/>
  <c r="J84"/>
  <c r="J61" s="1"/>
  <c r="BK83" i="3"/>
  <c r="J83"/>
  <c r="J60" s="1"/>
  <c r="J84" i="5"/>
  <c r="J61" s="1"/>
  <c r="BK84" i="2"/>
  <c r="BK83" s="1"/>
  <c r="J83" s="1"/>
  <c r="J59" s="1"/>
  <c r="BK83" i="6"/>
  <c r="J83" s="1"/>
  <c r="J60" s="1"/>
  <c r="J33"/>
  <c r="AV59" i="1" s="1"/>
  <c r="AT59" s="1"/>
  <c r="J33" i="2"/>
  <c r="AV55" i="1"/>
  <c r="AT55" s="1"/>
  <c r="F33" i="4"/>
  <c r="AZ57" i="1" s="1"/>
  <c r="BC54"/>
  <c r="AY54" s="1"/>
  <c r="F33" i="2"/>
  <c r="AZ55" i="1" s="1"/>
  <c r="F33" i="5"/>
  <c r="AZ58" i="1" s="1"/>
  <c r="F33" i="6"/>
  <c r="AZ59" i="1" s="1"/>
  <c r="J33" i="4"/>
  <c r="AV57" i="1" s="1"/>
  <c r="AT57" s="1"/>
  <c r="BA54"/>
  <c r="W30"/>
  <c r="J33" i="5"/>
  <c r="AV58" i="1" s="1"/>
  <c r="AT58" s="1"/>
  <c r="F33" i="3"/>
  <c r="AZ56" i="1" s="1"/>
  <c r="J33" i="3"/>
  <c r="AV56" i="1" s="1"/>
  <c r="AT56" s="1"/>
  <c r="BD54"/>
  <c r="W33" s="1"/>
  <c r="BB54"/>
  <c r="W31"/>
  <c r="J84" i="2" l="1"/>
  <c r="J60" s="1"/>
  <c r="BK82" i="3"/>
  <c r="J82" s="1"/>
  <c r="J59" s="1"/>
  <c r="BK82" i="5"/>
  <c r="J82" s="1"/>
  <c r="J59" s="1"/>
  <c r="BK82" i="4"/>
  <c r="J82" s="1"/>
  <c r="J30" s="1"/>
  <c r="AG57" i="1" s="1"/>
  <c r="AN57" s="1"/>
  <c r="BK82" i="6"/>
  <c r="J82" s="1"/>
  <c r="J59" s="1"/>
  <c r="AZ54" i="1"/>
  <c r="AV54" s="1"/>
  <c r="AK29" s="1"/>
  <c r="AX54"/>
  <c r="W32"/>
  <c r="J30" i="2"/>
  <c r="AG55" i="1" s="1"/>
  <c r="AN55" s="1"/>
  <c r="AW54"/>
  <c r="AK30" s="1"/>
  <c r="J39" i="2" l="1"/>
  <c r="J39" i="4"/>
  <c r="J59"/>
  <c r="J30" i="3"/>
  <c r="AG56" i="1"/>
  <c r="AN56" s="1"/>
  <c r="J30" i="6"/>
  <c r="AG59" i="1" s="1"/>
  <c r="AN59" s="1"/>
  <c r="AT54"/>
  <c r="W29"/>
  <c r="J30" i="5"/>
  <c r="AG58" i="1"/>
  <c r="AN58" s="1"/>
  <c r="J39" i="3" l="1"/>
  <c r="J39" i="6"/>
  <c r="J39" i="5"/>
  <c r="AG54" i="1"/>
  <c r="AN54"/>
  <c r="AK26" l="1"/>
  <c r="AK35" s="1"/>
</calcChain>
</file>

<file path=xl/sharedStrings.xml><?xml version="1.0" encoding="utf-8"?>
<sst xmlns="http://schemas.openxmlformats.org/spreadsheetml/2006/main" count="2975" uniqueCount="539">
  <si>
    <t>Export Komplet</t>
  </si>
  <si>
    <t>VZ</t>
  </si>
  <si>
    <t>2.0</t>
  </si>
  <si>
    <t>ZAMOK</t>
  </si>
  <si>
    <t>False</t>
  </si>
  <si>
    <t>{34c8e6cb-cada-4688-ae43-cdc351e756eb}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</si>
  <si>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</si>
  <si>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</si>
  <si>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</si>
  <si>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</si>
  <si>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</si>
  <si>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</si>
  <si>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</si>
  <si>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</si>
  <si>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TME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</si>
  <si>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</si>
  <si>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</si>
  <si>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LBK Lavičné</t>
  </si>
  <si>
    <t>KSO:</t>
  </si>
  <si>
    <t/>
  </si>
  <si>
    <t>CC-CZ:</t>
  </si>
  <si>
    <t>Místo:</t>
  </si>
  <si>
    <t xml:space="preserve"> </t>
  </si>
  <si>
    <t>Datum:</t>
  </si>
  <si>
    <t>15. 1. 2021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</si>
  <si>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</si>
  <si>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</si>
  <si>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</si>
  <si>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</si>
  <si>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</si>
  <si>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</si>
  <si>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</si>
  <si>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</si>
  <si>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</si>
  <si>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</si>
  <si>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</si>
  <si>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</si>
  <si>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</si>
  <si>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</si>
  <si>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</si>
  <si>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</si>
  <si>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</si>
  <si>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</si>
  <si>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</si>
  <si>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</si>
  <si>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</si>
  <si>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</si>
  <si>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</si>
  <si>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</si>
  <si>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</si>
  <si>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</si>
  <si>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</si>
  <si>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</si>
  <si>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</si>
  <si>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</si>
  <si>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</si>
  <si>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</si>
  <si>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</si>
  <si>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</si>
  <si>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</si>
  <si>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</si>
  <si>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</si>
  <si>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</si>
  <si>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</si>
  <si>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</si>
  <si>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</si>
  <si>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</si>
  <si>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</si>
  <si>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</si>
  <si>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</si>
  <si>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</si>
  <si>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</si>
  <si>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</si>
  <si>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</si>
  <si>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</si>
  <si>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</si>
  <si>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</si>
  <si>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Biokoridor LBK</t>
  </si>
  <si>
    <t>STA</t>
  </si>
  <si>
    <t>1</t>
  </si>
  <si>
    <t>{a8eaa8d1-5e5d-4d01-9849-c0626752842b}</t>
  </si>
  <si>
    <t>823 2</t>
  </si>
  <si>
    <t>2</t>
  </si>
  <si>
    <t>SO-02.1</t>
  </si>
  <si>
    <t>Následná péče 1. rok</t>
  </si>
  <si>
    <t>{4c2ec64b-c36d-4809-a9aa-8eedd3124f5b}</t>
  </si>
  <si>
    <t>SO-02.2</t>
  </si>
  <si>
    <t>Následná péče 2. rok</t>
  </si>
  <si>
    <t>{fd2d412e-4a00-4fc5-8843-ca87bbcc9d98}</t>
  </si>
  <si>
    <t>SO-02.3</t>
  </si>
  <si>
    <t>Následná péče 3. rok</t>
  </si>
  <si>
    <t>{7baa0717-6cd2-43fc-9aa4-f66936d3e753}</t>
  </si>
  <si>
    <t>VON</t>
  </si>
  <si>
    <t>Vedlejší a ostatní náklady</t>
  </si>
  <si>
    <t>{36c8ed54-afc3-46b6-b23d-ec4179594bdd}</t>
  </si>
  <si>
    <t>KRYCÍ LIST SOUPISU PRACÍ</t>
  </si>
  <si>
    <t>Objekt:</t>
  </si>
  <si>
    <t>SO-01 - Biokoridor LBK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</si>
  <si>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</si>
  <si>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</si>
  <si>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</si>
  <si>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</si>
  <si>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</si>
  <si>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</si>
  <si>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</si>
  <si>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</si>
  <si>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</si>
  <si>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</si>
  <si>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</si>
  <si>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</si>
  <si>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</si>
  <si>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</si>
  <si>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</si>
  <si>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</si>
  <si>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</si>
  <si>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</si>
  <si>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</si>
  <si>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</si>
  <si>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</si>
  <si>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</si>
  <si>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</si>
  <si>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</si>
  <si>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</si>
  <si>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</si>
  <si>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111151331</t>
  </si>
  <si>
    <t>Pokosení trávníku lučního plochy přes 10000 m2 s odvozem do 20 km v rovině a svahu do 1:5</t>
  </si>
  <si>
    <t>m2</t>
  </si>
  <si>
    <t>CS ÚRS 2021 01</t>
  </si>
  <si>
    <t>4</t>
  </si>
  <si>
    <t>-395828101</t>
  </si>
  <si>
    <t>PP</t>
  </si>
  <si>
    <t>Pokosení trávníku při souvislé ploše přes 10000 m2 lučního v rovině nebo svahu do 1:5</t>
  </si>
  <si>
    <t>VV</t>
  </si>
  <si>
    <t>"pokosení před výsadbou viz. TZ - výkaz výměr" 20200,0</t>
  </si>
  <si>
    <t>181451121</t>
  </si>
  <si>
    <t>Založení lučního trávníku výsevem plochy přes 1000 m2 v rovině a ve svahu do 1:5</t>
  </si>
  <si>
    <t>-1565144944</t>
  </si>
  <si>
    <t>Založení trávníku na půdě předem připravené plochy přes 1000 m2 výsevem včetně utažení lučního v rovině nebo na svahu do 1:5</t>
  </si>
  <si>
    <t>"viz. TZ - výkaz výměr" 34360,0</t>
  </si>
  <si>
    <t>3</t>
  </si>
  <si>
    <t>M</t>
  </si>
  <si>
    <t>00599012-R</t>
  </si>
  <si>
    <t>Luční květnatá travní směs</t>
  </si>
  <si>
    <t>kg</t>
  </si>
  <si>
    <t>8</t>
  </si>
  <si>
    <t>-629946991</t>
  </si>
  <si>
    <t>P</t>
  </si>
  <si>
    <t xml:space="preserve">Poznámka k položce:_x000D_
výsevek 0,1-0,2 kg/100 m2_x000D_
</t>
  </si>
  <si>
    <t>34360,0*0,002*1,03</t>
  </si>
  <si>
    <t>183101113</t>
  </si>
  <si>
    <t>Hloubení jamek bez výměny půdy zeminy tř 1 až 4 objem do 0,05 m3 v rovině a svahu do 1:5</t>
  </si>
  <si>
    <t>kus</t>
  </si>
  <si>
    <t>-1729964323</t>
  </si>
  <si>
    <t>Hloubení jamek pro vysazování rostlin v zemině tř.1 až 4 bez výměny půdy v rovině nebo na svahu do 1:5, objemu přes 0,02 do 0,05 m3</t>
  </si>
  <si>
    <t>"keře - viz. TZ - výkaz výměr" 5910,0</t>
  </si>
  <si>
    <t>5</t>
  </si>
  <si>
    <t>183101114</t>
  </si>
  <si>
    <t>Hloubení jamek bez výměny půdy zeminy tř 1 až 4 objem do 0,125 m3 v rovině a svahu do 1:5</t>
  </si>
  <si>
    <t>707851535</t>
  </si>
  <si>
    <t>Hloubení jamek pro vysazování rostlin v zemině tř.1 až 4 bez výměny půdy v rovině nebo na svahu do 1:5, objemu přes 0,05 do 0,125 m3</t>
  </si>
  <si>
    <t>"stromy - viz. TZ - výkaz výměr" 827,0</t>
  </si>
  <si>
    <t>6</t>
  </si>
  <si>
    <t>183403112</t>
  </si>
  <si>
    <t>Obdělání půdy oráním na hloubku do 0,2 m v rovině a svahu do 1:5</t>
  </si>
  <si>
    <t>1754742491</t>
  </si>
  <si>
    <t>Obdělání půdy oráním hl. přes 100 do 200 mm v rovině nebo na svahu do 1:5</t>
  </si>
  <si>
    <t>7</t>
  </si>
  <si>
    <t>183403151</t>
  </si>
  <si>
    <t>Obdělání půdy smykováním v rovině a svahu do 1:5</t>
  </si>
  <si>
    <t>-1270352663</t>
  </si>
  <si>
    <t>Obdělání půdy smykováním v rovině nebo na svahu do 1:5</t>
  </si>
  <si>
    <t>183403152</t>
  </si>
  <si>
    <t>Obdělání půdy vláčením v rovině a svahu do 1:5</t>
  </si>
  <si>
    <t>128734678</t>
  </si>
  <si>
    <t>Obdělání půdy vláčením v rovině nebo na svahu do 1:5</t>
  </si>
  <si>
    <t>9</t>
  </si>
  <si>
    <t>183403161</t>
  </si>
  <si>
    <t>Obdělání půdy válením v rovině a svahu do 1:5</t>
  </si>
  <si>
    <t>-966927900</t>
  </si>
  <si>
    <t>Obdělání půdy válením v rovině nebo na svahu do 1:5</t>
  </si>
  <si>
    <t>2*34360,0</t>
  </si>
  <si>
    <t>10</t>
  </si>
  <si>
    <t>184102111</t>
  </si>
  <si>
    <t>Výsadba dřeviny s balem D do 0,2 m do jamky se zalitím v rovině a svahu do 1:5</t>
  </si>
  <si>
    <t>-98629033</t>
  </si>
  <si>
    <t>Výsadba dřeviny s balem do předem vyhloubené jamky se zalitím v rovině nebo na svahu do 1:5, při průměru balu přes 100 do 200 mm</t>
  </si>
  <si>
    <t>11</t>
  </si>
  <si>
    <t>02699002-R</t>
  </si>
  <si>
    <t>Dodávka keřů kontejnerovaných v. 40-60 cm</t>
  </si>
  <si>
    <t>ks</t>
  </si>
  <si>
    <t>1129056791</t>
  </si>
  <si>
    <t>12</t>
  </si>
  <si>
    <t>184102112</t>
  </si>
  <si>
    <t>Výsadba dřeviny s balem D do 0,3 m do jamky se zalitím v rovině a svahu do 1:5</t>
  </si>
  <si>
    <t>1744185374</t>
  </si>
  <si>
    <t>Výsadba dřeviny s balem do předem vyhloubené jamky se zalitím v rovině nebo na svahu do 1:5, při průměru balu přes 200 do 300 mm</t>
  </si>
  <si>
    <t>13</t>
  </si>
  <si>
    <t>02699011-R</t>
  </si>
  <si>
    <t>Dodávka sazenic stromů s balem se zapěstovanou korunkou v. 125/150 cm</t>
  </si>
  <si>
    <t>-986193700</t>
  </si>
  <si>
    <t>14</t>
  </si>
  <si>
    <t>184215112</t>
  </si>
  <si>
    <t>Ukotvení kmene dřevin jedním kůlem D do 0,1 m délky do 2 m</t>
  </si>
  <si>
    <t>1204408432</t>
  </si>
  <si>
    <t>Ukotvení dřeviny kůly jedním kůlem, délky přes 1 do 2 m</t>
  </si>
  <si>
    <t>"keře - viz. TZ " 5910,0</t>
  </si>
  <si>
    <t>"stromy - viz. TZ " 827,0</t>
  </si>
  <si>
    <t>05299004-R</t>
  </si>
  <si>
    <t>Kolíky ke keřům - označník smrkový frézovaný s impregnovanou špicí dl. 120 cm, průměr 4 cm</t>
  </si>
  <si>
    <t>2057279456</t>
  </si>
  <si>
    <t>5910*1,01</t>
  </si>
  <si>
    <t>16</t>
  </si>
  <si>
    <t>60591253</t>
  </si>
  <si>
    <t>kůl vyvazovací dřevěný impregnovaný D 8cm dl 2m</t>
  </si>
  <si>
    <t>-1086976300</t>
  </si>
  <si>
    <t>827*1,01</t>
  </si>
  <si>
    <t>17</t>
  </si>
  <si>
    <t>184801121</t>
  </si>
  <si>
    <t>Ošetřování vysazených dřevin soliterních v rovině a svahu do 1:5</t>
  </si>
  <si>
    <t>1335123926</t>
  </si>
  <si>
    <t>Ošetření vysazených dřevin solitérních v rovině nebo na svahu do 1:5</t>
  </si>
  <si>
    <t>Poznámka k položce:_x000D_
Ceny jsou určeny pouze pro jednorázové ošetření při výsadbě.</t>
  </si>
  <si>
    <t>5910+827</t>
  </si>
  <si>
    <t>18</t>
  </si>
  <si>
    <t>184802111</t>
  </si>
  <si>
    <t>Chemické odplevelení před založením kultury nad 20 m2 postřikem na široko v rovině a svahu do 1:5</t>
  </si>
  <si>
    <t>1152772447</t>
  </si>
  <si>
    <t>Chemické odplevelení půdy před založením kultury, trávníku nebo zpevněných ploch o výměře jednotlivě přes 20 m2 v rovině nebo na svahu do 1:5 postřikem na široko</t>
  </si>
  <si>
    <t>Poznámka k položce:_x000D_
V ceně je započítán herbicid totální systémový neselektivní - 3 l/ha.</t>
  </si>
  <si>
    <t>"předseťová příprava - viz. TZ - výkaz výměr" 34360,0</t>
  </si>
  <si>
    <t>19</t>
  </si>
  <si>
    <t>184808211</t>
  </si>
  <si>
    <t>Ochrana sazenic proti škodám zvěří nátěrem nebo postřikem</t>
  </si>
  <si>
    <t>-1690693454</t>
  </si>
  <si>
    <t>Ochrana sazenic proti škodám zvěří nátěrem nebo postřikem ochranným prostředkem</t>
  </si>
  <si>
    <t>"solitéry - viz. C.2." 10+8</t>
  </si>
  <si>
    <t>20</t>
  </si>
  <si>
    <t>00599903-R</t>
  </si>
  <si>
    <t xml:space="preserve">Repelent </t>
  </si>
  <si>
    <t>43976619</t>
  </si>
  <si>
    <t>18*0,05</t>
  </si>
  <si>
    <t>184813121</t>
  </si>
  <si>
    <t>Ochrana dřevin před okusem mechanicky pletivem v rovině a svahu do 1:5</t>
  </si>
  <si>
    <t>948325278</t>
  </si>
  <si>
    <t>Ochrana dřevin před okusem zvěří mechanicky v rovině nebo ve svahu do 1:5, pletivem, výšky do 2 m</t>
  </si>
  <si>
    <t>22</t>
  </si>
  <si>
    <t>184816111</t>
  </si>
  <si>
    <t>Hnojení sazenic průmyslovými hnojivy do 0,25 kg k jedné sazenici</t>
  </si>
  <si>
    <t>1548183814</t>
  </si>
  <si>
    <t>Hnojení sazenic průmyslovými hnojivy v množství do 0,25 kg k jedné sazenici</t>
  </si>
  <si>
    <t>23</t>
  </si>
  <si>
    <t>00599902-R</t>
  </si>
  <si>
    <t>Tableta</t>
  </si>
  <si>
    <t>1482737515</t>
  </si>
  <si>
    <t>"viz. Technická zpráva - 1 tbl/2 keře " 5910/2</t>
  </si>
  <si>
    <t>"viz. Technická zpráva - 1 tbl/strom " 827*1,0</t>
  </si>
  <si>
    <t>Svislé a kompletní konstrukce</t>
  </si>
  <si>
    <t>24</t>
  </si>
  <si>
    <t>348999001-R</t>
  </si>
  <si>
    <t>Oplocenky z lesnického pletiva v. 1,6 m 1,6/2,0/23, kůly frézované, impregnované</t>
  </si>
  <si>
    <t>m</t>
  </si>
  <si>
    <t>-1729397223</t>
  </si>
  <si>
    <t>Poznámka k položce:_x000D_
Lesnické uzlové pozinkované pletivo v. 160 cm, síla drátu 1,6/2,0 s 23 vodorovnými dráty, kůly D do 20 cm frézované, impregnované dl. 2,0 m (po 3 m), vzpěry D do 15 cm frézované, impregnované (v rozích a na každém 3. kůlu).</t>
  </si>
  <si>
    <t>"viz. TZ - výkaz výměr" 1750,0</t>
  </si>
  <si>
    <t>25</t>
  </si>
  <si>
    <t>348999005-R</t>
  </si>
  <si>
    <t>Branka z lesnického pletiva 1,6/2,0/23</t>
  </si>
  <si>
    <t>-466237928</t>
  </si>
  <si>
    <t xml:space="preserve">Poznámka k položce:_x000D_
Lesnické uzlové pozinkované pletivo 1,6/2,0/23, kůly D min. 10 cm  zaražené 2 m od sebe, spojené ráhnem._x000D_
</t>
  </si>
  <si>
    <t>5*2</t>
  </si>
  <si>
    <t>998</t>
  </si>
  <si>
    <t>Přesun hmot</t>
  </si>
  <si>
    <t>26</t>
  </si>
  <si>
    <t>998231311</t>
  </si>
  <si>
    <t>Přesun hmot pro sadovnické a krajinářské úpravy vodorovně do 5000 m</t>
  </si>
  <si>
    <t>t</t>
  </si>
  <si>
    <t>-324037872</t>
  </si>
  <si>
    <t>Přesun hmot pro sadovnické a krajinářské úpravy - strojně dopravní vzdálenost do 5000 m</t>
  </si>
  <si>
    <t>SO-02.1 - Následná péče 1. rok</t>
  </si>
  <si>
    <t>2131259671</t>
  </si>
  <si>
    <t>"neosázené plochy - viz. TZ - 3x/rok" (34360-20200)*3</t>
  </si>
  <si>
    <t>184806111</t>
  </si>
  <si>
    <t>Řez stromů netrnitých průklestem D koruny do 2 m</t>
  </si>
  <si>
    <t>-1490219114</t>
  </si>
  <si>
    <t>Řez stromů, keřů nebo růží průklestem stromů netrnitých, o průměru koruny do 2 m</t>
  </si>
  <si>
    <t>"stromy - viz. TZ (60%)" 496,0</t>
  </si>
  <si>
    <t>1617009079</t>
  </si>
  <si>
    <t>"solitéry - 2x/rok" 18*2</t>
  </si>
  <si>
    <t>-669223975</t>
  </si>
  <si>
    <t>36*0,05</t>
  </si>
  <si>
    <t>184851253</t>
  </si>
  <si>
    <t>Mechan. ožínání sazenic celoploš. sklon do 1:5 dobrá viditelnost a výšky buřeně přes 60 cm</t>
  </si>
  <si>
    <t>ha</t>
  </si>
  <si>
    <t>1895250250</t>
  </si>
  <si>
    <t>Mechanizované ožínání sazenic celoplošné sklon do 1:5 při viditelnosti dobré, výšky přes 60 cm</t>
  </si>
  <si>
    <t>"1 m2/kus, 3x/rok" (5910+827)*0,0001*3</t>
  </si>
  <si>
    <t>184999001-R</t>
  </si>
  <si>
    <t>Kontrola oplocení, úvazků a pletiva u individuální ochrany</t>
  </si>
  <si>
    <t>soubor</t>
  </si>
  <si>
    <t>470123383</t>
  </si>
  <si>
    <t>184999004-R</t>
  </si>
  <si>
    <t>Náhradní výsadba keřů</t>
  </si>
  <si>
    <t>-255322705</t>
  </si>
  <si>
    <t>"předpokládaný úhyn 10%" 591,0</t>
  </si>
  <si>
    <t>184999005-R</t>
  </si>
  <si>
    <t>Náhradní výsadba stromů</t>
  </si>
  <si>
    <t>-1074908901</t>
  </si>
  <si>
    <t>"předpokládaný úhyn 10%" 83,0</t>
  </si>
  <si>
    <t>185804311</t>
  </si>
  <si>
    <t>Zalití rostlin vodou plocha do 20 m2</t>
  </si>
  <si>
    <t>m3</t>
  </si>
  <si>
    <t>235221535</t>
  </si>
  <si>
    <t>Zalití rostlin vodou plochy záhonů jednotlivě do 20 m2</t>
  </si>
  <si>
    <t>"keře - 5 l/kus, 5x/rok" 5910*0,005*5</t>
  </si>
  <si>
    <t>"stromy - 10 l/kus, 5x/rok" 827*0,010*5</t>
  </si>
  <si>
    <t>185851121</t>
  </si>
  <si>
    <t>Dovoz vody pro zálivku rostlin za vzdálenost do 1000 m</t>
  </si>
  <si>
    <t>-2044022048</t>
  </si>
  <si>
    <t>Dovoz vody pro zálivku rostlin na vzdálenost do 1000 m</t>
  </si>
  <si>
    <t>185851129</t>
  </si>
  <si>
    <t>Příplatek k dovozu vody pro zálivku rostlin do 1000 m ZKD 1000 m</t>
  </si>
  <si>
    <t>2100832955</t>
  </si>
  <si>
    <t>Dovoz vody pro zálivku rostlin Příplatek k ceně za každých dalších i započatých 1000 m</t>
  </si>
  <si>
    <t>-1432046407</t>
  </si>
  <si>
    <t>SO-02.2 - Následná péče 2. rok</t>
  </si>
  <si>
    <t>"1 m2/kus, 2x/rok" (5910+827)*0,0001*3</t>
  </si>
  <si>
    <t>1698498868</t>
  </si>
  <si>
    <t>SO-02.3 - Následná péče 3. rok</t>
  </si>
  <si>
    <t>535251890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</si>
  <si>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</si>
  <si>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</si>
  <si>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</si>
  <si>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</si>
  <si>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</si>
  <si>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</si>
  <si>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</si>
  <si>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</si>
  <si>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</si>
  <si>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</si>
  <si>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1024</t>
  </si>
  <si>
    <t>-1886255009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</si>
  <si>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 a nájezdů. Zřízení čistících zón před výjezdem z obvodu staveniště. Zajištění bezpečnosti práce a ochrany životního prostředí._x000D_
</t>
  </si>
  <si>
    <t>VRN9</t>
  </si>
  <si>
    <t>Ostatní náklady</t>
  </si>
  <si>
    <t>090001000</t>
  </si>
  <si>
    <t>Geodetické práce před výstavbou</t>
  </si>
  <si>
    <t>-756545237</t>
  </si>
  <si>
    <t>Poznámka k položce:_x000D_
oplocenka dl. 1750 m</t>
  </si>
  <si>
    <t>091406000</t>
  </si>
  <si>
    <t>Publicita projektu - informační tabule</t>
  </si>
  <si>
    <t>2101191258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</si>
  <si>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</si>
  <si>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091804002</t>
  </si>
  <si>
    <t>Zajištění všech nezbytných průzkumů nutných pro řádné provádění a dokončení díla</t>
  </si>
  <si>
    <t>-1683106212</t>
  </si>
  <si>
    <t xml:space="preserve">Poznámka k položce:_x000D_
- předběžný záchranný archeologický výzkum 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</si>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</sst>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1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1"/>
      <c r="AQ5" s="21"/>
      <c r="AR5" s="19"/>
      <c r="BE5" s="317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1"/>
      <c r="AQ6" s="21"/>
      <c r="AR6" s="19"/>
      <c r="BE6" s="31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18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18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18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18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18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18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18"/>
      <c r="BS13" s="16" t="s">
        <v>6</v>
      </c>
    </row>
    <row r="14" spans="1:74" ht="13.2">
      <c r="B14" s="20"/>
      <c r="C14" s="21"/>
      <c r="D14" s="21"/>
      <c r="E14" s="323" t="s">
        <v>30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18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18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18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18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18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18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18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18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18"/>
    </row>
    <row r="23" spans="1:71" s="1" customFormat="1" ht="48" customHeight="1">
      <c r="B23" s="20"/>
      <c r="C23" s="21"/>
      <c r="D23" s="21"/>
      <c r="E23" s="325" t="s">
        <v>36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1"/>
      <c r="AP23" s="21"/>
      <c r="AQ23" s="21"/>
      <c r="AR23" s="19"/>
      <c r="BE23" s="318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18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18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6">
        <f>ROUND(AG54,2)</f>
        <v>0</v>
      </c>
      <c r="AL26" s="327"/>
      <c r="AM26" s="327"/>
      <c r="AN26" s="327"/>
      <c r="AO26" s="327"/>
      <c r="AP26" s="35"/>
      <c r="AQ26" s="35"/>
      <c r="AR26" s="38"/>
      <c r="BE26" s="318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18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28" t="s">
        <v>38</v>
      </c>
      <c r="M28" s="328"/>
      <c r="N28" s="328"/>
      <c r="O28" s="328"/>
      <c r="P28" s="328"/>
      <c r="Q28" s="35"/>
      <c r="R28" s="35"/>
      <c r="S28" s="35"/>
      <c r="T28" s="35"/>
      <c r="U28" s="35"/>
      <c r="V28" s="35"/>
      <c r="W28" s="328" t="s">
        <v>39</v>
      </c>
      <c r="X28" s="328"/>
      <c r="Y28" s="328"/>
      <c r="Z28" s="328"/>
      <c r="AA28" s="328"/>
      <c r="AB28" s="328"/>
      <c r="AC28" s="328"/>
      <c r="AD28" s="328"/>
      <c r="AE28" s="328"/>
      <c r="AF28" s="35"/>
      <c r="AG28" s="35"/>
      <c r="AH28" s="35"/>
      <c r="AI28" s="35"/>
      <c r="AJ28" s="35"/>
      <c r="AK28" s="328" t="s">
        <v>40</v>
      </c>
      <c r="AL28" s="328"/>
      <c r="AM28" s="328"/>
      <c r="AN28" s="328"/>
      <c r="AO28" s="328"/>
      <c r="AP28" s="35"/>
      <c r="AQ28" s="35"/>
      <c r="AR28" s="38"/>
      <c r="BE28" s="318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31">
        <v>0.21</v>
      </c>
      <c r="M29" s="330"/>
      <c r="N29" s="330"/>
      <c r="O29" s="330"/>
      <c r="P29" s="330"/>
      <c r="Q29" s="40"/>
      <c r="R29" s="40"/>
      <c r="S29" s="40"/>
      <c r="T29" s="40"/>
      <c r="U29" s="40"/>
      <c r="V29" s="40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40"/>
      <c r="AG29" s="40"/>
      <c r="AH29" s="40"/>
      <c r="AI29" s="40"/>
      <c r="AJ29" s="40"/>
      <c r="AK29" s="329">
        <f>ROUND(AV54, 2)</f>
        <v>0</v>
      </c>
      <c r="AL29" s="330"/>
      <c r="AM29" s="330"/>
      <c r="AN29" s="330"/>
      <c r="AO29" s="330"/>
      <c r="AP29" s="40"/>
      <c r="AQ29" s="40"/>
      <c r="AR29" s="41"/>
      <c r="BE29" s="319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31">
        <v>0.15</v>
      </c>
      <c r="M30" s="330"/>
      <c r="N30" s="330"/>
      <c r="O30" s="330"/>
      <c r="P30" s="330"/>
      <c r="Q30" s="40"/>
      <c r="R30" s="40"/>
      <c r="S30" s="40"/>
      <c r="T30" s="40"/>
      <c r="U30" s="40"/>
      <c r="V30" s="40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40"/>
      <c r="AG30" s="40"/>
      <c r="AH30" s="40"/>
      <c r="AI30" s="40"/>
      <c r="AJ30" s="40"/>
      <c r="AK30" s="329">
        <f>ROUND(AW54, 2)</f>
        <v>0</v>
      </c>
      <c r="AL30" s="330"/>
      <c r="AM30" s="330"/>
      <c r="AN30" s="330"/>
      <c r="AO30" s="330"/>
      <c r="AP30" s="40"/>
      <c r="AQ30" s="40"/>
      <c r="AR30" s="41"/>
      <c r="BE30" s="319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31">
        <v>0.21</v>
      </c>
      <c r="M31" s="330"/>
      <c r="N31" s="330"/>
      <c r="O31" s="330"/>
      <c r="P31" s="330"/>
      <c r="Q31" s="40"/>
      <c r="R31" s="40"/>
      <c r="S31" s="40"/>
      <c r="T31" s="40"/>
      <c r="U31" s="40"/>
      <c r="V31" s="40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40"/>
      <c r="AG31" s="40"/>
      <c r="AH31" s="40"/>
      <c r="AI31" s="40"/>
      <c r="AJ31" s="40"/>
      <c r="AK31" s="329">
        <v>0</v>
      </c>
      <c r="AL31" s="330"/>
      <c r="AM31" s="330"/>
      <c r="AN31" s="330"/>
      <c r="AO31" s="330"/>
      <c r="AP31" s="40"/>
      <c r="AQ31" s="40"/>
      <c r="AR31" s="41"/>
      <c r="BE31" s="319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31">
        <v>0.15</v>
      </c>
      <c r="M32" s="330"/>
      <c r="N32" s="330"/>
      <c r="O32" s="330"/>
      <c r="P32" s="330"/>
      <c r="Q32" s="40"/>
      <c r="R32" s="40"/>
      <c r="S32" s="40"/>
      <c r="T32" s="40"/>
      <c r="U32" s="40"/>
      <c r="V32" s="40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40"/>
      <c r="AG32" s="40"/>
      <c r="AH32" s="40"/>
      <c r="AI32" s="40"/>
      <c r="AJ32" s="40"/>
      <c r="AK32" s="329">
        <v>0</v>
      </c>
      <c r="AL32" s="330"/>
      <c r="AM32" s="330"/>
      <c r="AN32" s="330"/>
      <c r="AO32" s="330"/>
      <c r="AP32" s="40"/>
      <c r="AQ32" s="40"/>
      <c r="AR32" s="41"/>
      <c r="BE32" s="319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31">
        <v>0</v>
      </c>
      <c r="M33" s="330"/>
      <c r="N33" s="330"/>
      <c r="O33" s="330"/>
      <c r="P33" s="330"/>
      <c r="Q33" s="40"/>
      <c r="R33" s="40"/>
      <c r="S33" s="40"/>
      <c r="T33" s="40"/>
      <c r="U33" s="40"/>
      <c r="V33" s="40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40"/>
      <c r="AG33" s="40"/>
      <c r="AH33" s="40"/>
      <c r="AI33" s="40"/>
      <c r="AJ33" s="40"/>
      <c r="AK33" s="329">
        <v>0</v>
      </c>
      <c r="AL33" s="330"/>
      <c r="AM33" s="330"/>
      <c r="AN33" s="330"/>
      <c r="AO33" s="330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35" t="s">
        <v>49</v>
      </c>
      <c r="Y35" s="333"/>
      <c r="Z35" s="333"/>
      <c r="AA35" s="333"/>
      <c r="AB35" s="333"/>
      <c r="AC35" s="44"/>
      <c r="AD35" s="44"/>
      <c r="AE35" s="44"/>
      <c r="AF35" s="44"/>
      <c r="AG35" s="44"/>
      <c r="AH35" s="44"/>
      <c r="AI35" s="44"/>
      <c r="AJ35" s="44"/>
      <c r="AK35" s="332">
        <f>SUM(AK26:AK33)</f>
        <v>0</v>
      </c>
      <c r="AL35" s="333"/>
      <c r="AM35" s="333"/>
      <c r="AN35" s="333"/>
      <c r="AO35" s="334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TME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97" t="str">
        <f>K6</f>
        <v>LBK Lavičné</v>
      </c>
      <c r="M45" s="298"/>
      <c r="N45" s="298"/>
      <c r="O45" s="298"/>
      <c r="P45" s="298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298"/>
      <c r="AB45" s="298"/>
      <c r="AC45" s="298"/>
      <c r="AD45" s="298"/>
      <c r="AE45" s="298"/>
      <c r="AF45" s="298"/>
      <c r="AG45" s="298"/>
      <c r="AH45" s="298"/>
      <c r="AI45" s="298"/>
      <c r="AJ45" s="298"/>
      <c r="AK45" s="298"/>
      <c r="AL45" s="298"/>
      <c r="AM45" s="298"/>
      <c r="AN45" s="298"/>
      <c r="AO45" s="298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99" t="str">
        <f>IF(AN8= "","",AN8)</f>
        <v>15. 1. 2021</v>
      </c>
      <c r="AN47" s="299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00" t="str">
        <f>IF(E17="","",E17)</f>
        <v>Agroprojekce Litomyšl, s.r.o.</v>
      </c>
      <c r="AN49" s="301"/>
      <c r="AO49" s="301"/>
      <c r="AP49" s="301"/>
      <c r="AQ49" s="35"/>
      <c r="AR49" s="38"/>
      <c r="AS49" s="302" t="s">
        <v>51</v>
      </c>
      <c r="AT49" s="303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00" t="str">
        <f>IF(E20="","",E20)</f>
        <v xml:space="preserve"> </v>
      </c>
      <c r="AN50" s="301"/>
      <c r="AO50" s="301"/>
      <c r="AP50" s="301"/>
      <c r="AQ50" s="35"/>
      <c r="AR50" s="38"/>
      <c r="AS50" s="304"/>
      <c r="AT50" s="305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06"/>
      <c r="AT51" s="307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08" t="s">
        <v>52</v>
      </c>
      <c r="D52" s="309"/>
      <c r="E52" s="309"/>
      <c r="F52" s="309"/>
      <c r="G52" s="309"/>
      <c r="H52" s="65"/>
      <c r="I52" s="311" t="s">
        <v>53</v>
      </c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10" t="s">
        <v>54</v>
      </c>
      <c r="AH52" s="309"/>
      <c r="AI52" s="309"/>
      <c r="AJ52" s="309"/>
      <c r="AK52" s="309"/>
      <c r="AL52" s="309"/>
      <c r="AM52" s="309"/>
      <c r="AN52" s="311" t="s">
        <v>55</v>
      </c>
      <c r="AO52" s="309"/>
      <c r="AP52" s="309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15">
        <f>ROUND(SUM(AG55:AG59),2)</f>
        <v>0</v>
      </c>
      <c r="AH54" s="315"/>
      <c r="AI54" s="315"/>
      <c r="AJ54" s="315"/>
      <c r="AK54" s="315"/>
      <c r="AL54" s="315"/>
      <c r="AM54" s="315"/>
      <c r="AN54" s="316">
        <f t="shared" ref="AN54:AN59" si="0">SUM(AG54,AT54)</f>
        <v>0</v>
      </c>
      <c r="AO54" s="316"/>
      <c r="AP54" s="316"/>
      <c r="AQ54" s="77" t="s">
        <v>19</v>
      </c>
      <c r="AR54" s="78"/>
      <c r="AS54" s="79">
        <f>ROUND(SUM(AS55:AS59),2)</f>
        <v>0</v>
      </c>
      <c r="AT54" s="80">
        <f t="shared" ref="AT54:AT59" si="1">ROUND(SUM(AV54:AW54),2)</f>
        <v>0</v>
      </c>
      <c r="AU54" s="81">
        <f>ROUND(SUM(AU55:AU59),5)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ROUND(SUM(AZ55:AZ59),2)</f>
        <v>0</v>
      </c>
      <c r="BA54" s="80">
        <f>ROUND(SUM(BA55:BA59),2)</f>
        <v>0</v>
      </c>
      <c r="BB54" s="80">
        <f>ROUND(SUM(BB55:BB59),2)</f>
        <v>0</v>
      </c>
      <c r="BC54" s="80">
        <f>ROUND(SUM(BC55:BC59),2)</f>
        <v>0</v>
      </c>
      <c r="BD54" s="82">
        <f>ROUND(SUM(BD55:BD59),2)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4.4" customHeight="1">
      <c r="A55" s="85" t="s">
        <v>75</v>
      </c>
      <c r="B55" s="86"/>
      <c r="C55" s="87"/>
      <c r="D55" s="312" t="s">
        <v>76</v>
      </c>
      <c r="E55" s="312"/>
      <c r="F55" s="312"/>
      <c r="G55" s="312"/>
      <c r="H55" s="312"/>
      <c r="I55" s="88"/>
      <c r="J55" s="312" t="s">
        <v>77</v>
      </c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313">
        <f>'SO-01 - Biokoridor LBK'!J30</f>
        <v>0</v>
      </c>
      <c r="AH55" s="314"/>
      <c r="AI55" s="314"/>
      <c r="AJ55" s="314"/>
      <c r="AK55" s="314"/>
      <c r="AL55" s="314"/>
      <c r="AM55" s="314"/>
      <c r="AN55" s="313">
        <f t="shared" si="0"/>
        <v>0</v>
      </c>
      <c r="AO55" s="314"/>
      <c r="AP55" s="314"/>
      <c r="AQ55" s="89" t="s">
        <v>78</v>
      </c>
      <c r="AR55" s="90"/>
      <c r="AS55" s="91">
        <v>0</v>
      </c>
      <c r="AT55" s="92">
        <f t="shared" si="1"/>
        <v>0</v>
      </c>
      <c r="AU55" s="93">
        <f>'SO-01 - Biokoridor LBK'!P83</f>
        <v>0</v>
      </c>
      <c r="AV55" s="92">
        <f>'SO-01 - Biokoridor LBK'!J33</f>
        <v>0</v>
      </c>
      <c r="AW55" s="92">
        <f>'SO-01 - Biokoridor LBK'!J34</f>
        <v>0</v>
      </c>
      <c r="AX55" s="92">
        <f>'SO-01 - Biokoridor LBK'!J35</f>
        <v>0</v>
      </c>
      <c r="AY55" s="92">
        <f>'SO-01 - Biokoridor LBK'!J36</f>
        <v>0</v>
      </c>
      <c r="AZ55" s="92">
        <f>'SO-01 - Biokoridor LBK'!F33</f>
        <v>0</v>
      </c>
      <c r="BA55" s="92">
        <f>'SO-01 - Biokoridor LBK'!F34</f>
        <v>0</v>
      </c>
      <c r="BB55" s="92">
        <f>'SO-01 - Biokoridor LBK'!F35</f>
        <v>0</v>
      </c>
      <c r="BC55" s="92">
        <f>'SO-01 - Biokoridor LBK'!F36</f>
        <v>0</v>
      </c>
      <c r="BD55" s="94">
        <f>'SO-01 - Biokoridor LBK'!F37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4.4" customHeight="1">
      <c r="A56" s="85" t="s">
        <v>75</v>
      </c>
      <c r="B56" s="86"/>
      <c r="C56" s="87"/>
      <c r="D56" s="312" t="s">
        <v>83</v>
      </c>
      <c r="E56" s="312"/>
      <c r="F56" s="312"/>
      <c r="G56" s="312"/>
      <c r="H56" s="312"/>
      <c r="I56" s="88"/>
      <c r="J56" s="312" t="s">
        <v>84</v>
      </c>
      <c r="K56" s="312"/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2"/>
      <c r="AA56" s="312"/>
      <c r="AB56" s="312"/>
      <c r="AC56" s="312"/>
      <c r="AD56" s="312"/>
      <c r="AE56" s="312"/>
      <c r="AF56" s="312"/>
      <c r="AG56" s="313">
        <f>'SO-02.1 - Následná péče 1...'!J30</f>
        <v>0</v>
      </c>
      <c r="AH56" s="314"/>
      <c r="AI56" s="314"/>
      <c r="AJ56" s="314"/>
      <c r="AK56" s="314"/>
      <c r="AL56" s="314"/>
      <c r="AM56" s="314"/>
      <c r="AN56" s="313">
        <f t="shared" si="0"/>
        <v>0</v>
      </c>
      <c r="AO56" s="314"/>
      <c r="AP56" s="314"/>
      <c r="AQ56" s="89" t="s">
        <v>78</v>
      </c>
      <c r="AR56" s="90"/>
      <c r="AS56" s="91">
        <v>0</v>
      </c>
      <c r="AT56" s="92">
        <f t="shared" si="1"/>
        <v>0</v>
      </c>
      <c r="AU56" s="93">
        <f>'SO-02.1 - Následná péče 1...'!P82</f>
        <v>0</v>
      </c>
      <c r="AV56" s="92">
        <f>'SO-02.1 - Následná péče 1...'!J33</f>
        <v>0</v>
      </c>
      <c r="AW56" s="92">
        <f>'SO-02.1 - Následná péče 1...'!J34</f>
        <v>0</v>
      </c>
      <c r="AX56" s="92">
        <f>'SO-02.1 - Následná péče 1...'!J35</f>
        <v>0</v>
      </c>
      <c r="AY56" s="92">
        <f>'SO-02.1 - Následná péče 1...'!J36</f>
        <v>0</v>
      </c>
      <c r="AZ56" s="92">
        <f>'SO-02.1 - Následná péče 1...'!F33</f>
        <v>0</v>
      </c>
      <c r="BA56" s="92">
        <f>'SO-02.1 - Následná péče 1...'!F34</f>
        <v>0</v>
      </c>
      <c r="BB56" s="92">
        <f>'SO-02.1 - Následná péče 1...'!F35</f>
        <v>0</v>
      </c>
      <c r="BC56" s="92">
        <f>'SO-02.1 - Následná péče 1...'!F36</f>
        <v>0</v>
      </c>
      <c r="BD56" s="94">
        <f>'SO-02.1 - Následná péče 1...'!F37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81</v>
      </c>
      <c r="CM56" s="95" t="s">
        <v>82</v>
      </c>
    </row>
    <row r="57" spans="1:91" s="7" customFormat="1" ht="14.4" customHeight="1">
      <c r="A57" s="85" t="s">
        <v>75</v>
      </c>
      <c r="B57" s="86"/>
      <c r="C57" s="87"/>
      <c r="D57" s="312" t="s">
        <v>86</v>
      </c>
      <c r="E57" s="312"/>
      <c r="F57" s="312"/>
      <c r="G57" s="312"/>
      <c r="H57" s="312"/>
      <c r="I57" s="88"/>
      <c r="J57" s="312" t="s">
        <v>87</v>
      </c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313">
        <f>'SO-02.2 - Následná péče 2...'!J30</f>
        <v>0</v>
      </c>
      <c r="AH57" s="314"/>
      <c r="AI57" s="314"/>
      <c r="AJ57" s="314"/>
      <c r="AK57" s="314"/>
      <c r="AL57" s="314"/>
      <c r="AM57" s="314"/>
      <c r="AN57" s="313">
        <f t="shared" si="0"/>
        <v>0</v>
      </c>
      <c r="AO57" s="314"/>
      <c r="AP57" s="314"/>
      <c r="AQ57" s="89" t="s">
        <v>78</v>
      </c>
      <c r="AR57" s="90"/>
      <c r="AS57" s="91">
        <v>0</v>
      </c>
      <c r="AT57" s="92">
        <f t="shared" si="1"/>
        <v>0</v>
      </c>
      <c r="AU57" s="93">
        <f>'SO-02.2 - Následná péče 2...'!P82</f>
        <v>0</v>
      </c>
      <c r="AV57" s="92">
        <f>'SO-02.2 - Následná péče 2...'!J33</f>
        <v>0</v>
      </c>
      <c r="AW57" s="92">
        <f>'SO-02.2 - Následná péče 2...'!J34</f>
        <v>0</v>
      </c>
      <c r="AX57" s="92">
        <f>'SO-02.2 - Následná péče 2...'!J35</f>
        <v>0</v>
      </c>
      <c r="AY57" s="92">
        <f>'SO-02.2 - Následná péče 2...'!J36</f>
        <v>0</v>
      </c>
      <c r="AZ57" s="92">
        <f>'SO-02.2 - Následná péče 2...'!F33</f>
        <v>0</v>
      </c>
      <c r="BA57" s="92">
        <f>'SO-02.2 - Následná péče 2...'!F34</f>
        <v>0</v>
      </c>
      <c r="BB57" s="92">
        <f>'SO-02.2 - Následná péče 2...'!F35</f>
        <v>0</v>
      </c>
      <c r="BC57" s="92">
        <f>'SO-02.2 - Následná péče 2...'!F36</f>
        <v>0</v>
      </c>
      <c r="BD57" s="94">
        <f>'SO-02.2 - Následná péče 2...'!F37</f>
        <v>0</v>
      </c>
      <c r="BT57" s="95" t="s">
        <v>79</v>
      </c>
      <c r="BV57" s="95" t="s">
        <v>73</v>
      </c>
      <c r="BW57" s="95" t="s">
        <v>88</v>
      </c>
      <c r="BX57" s="95" t="s">
        <v>5</v>
      </c>
      <c r="CL57" s="95" t="s">
        <v>81</v>
      </c>
      <c r="CM57" s="95" t="s">
        <v>82</v>
      </c>
    </row>
    <row r="58" spans="1:91" s="7" customFormat="1" ht="14.4" customHeight="1">
      <c r="A58" s="85" t="s">
        <v>75</v>
      </c>
      <c r="B58" s="86"/>
      <c r="C58" s="87"/>
      <c r="D58" s="312" t="s">
        <v>89</v>
      </c>
      <c r="E58" s="312"/>
      <c r="F58" s="312"/>
      <c r="G58" s="312"/>
      <c r="H58" s="312"/>
      <c r="I58" s="88"/>
      <c r="J58" s="312" t="s">
        <v>90</v>
      </c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  <c r="Z58" s="312"/>
      <c r="AA58" s="312"/>
      <c r="AB58" s="312"/>
      <c r="AC58" s="312"/>
      <c r="AD58" s="312"/>
      <c r="AE58" s="312"/>
      <c r="AF58" s="312"/>
      <c r="AG58" s="313">
        <f>'SO-02.3 - Následná péče 3...'!J30</f>
        <v>0</v>
      </c>
      <c r="AH58" s="314"/>
      <c r="AI58" s="314"/>
      <c r="AJ58" s="314"/>
      <c r="AK58" s="314"/>
      <c r="AL58" s="314"/>
      <c r="AM58" s="314"/>
      <c r="AN58" s="313">
        <f t="shared" si="0"/>
        <v>0</v>
      </c>
      <c r="AO58" s="314"/>
      <c r="AP58" s="314"/>
      <c r="AQ58" s="89" t="s">
        <v>78</v>
      </c>
      <c r="AR58" s="90"/>
      <c r="AS58" s="91">
        <v>0</v>
      </c>
      <c r="AT58" s="92">
        <f t="shared" si="1"/>
        <v>0</v>
      </c>
      <c r="AU58" s="93">
        <f>'SO-02.3 - Následná péče 3...'!P82</f>
        <v>0</v>
      </c>
      <c r="AV58" s="92">
        <f>'SO-02.3 - Následná péče 3...'!J33</f>
        <v>0</v>
      </c>
      <c r="AW58" s="92">
        <f>'SO-02.3 - Následná péče 3...'!J34</f>
        <v>0</v>
      </c>
      <c r="AX58" s="92">
        <f>'SO-02.3 - Následná péče 3...'!J35</f>
        <v>0</v>
      </c>
      <c r="AY58" s="92">
        <f>'SO-02.3 - Následná péče 3...'!J36</f>
        <v>0</v>
      </c>
      <c r="AZ58" s="92">
        <f>'SO-02.3 - Následná péče 3...'!F33</f>
        <v>0</v>
      </c>
      <c r="BA58" s="92">
        <f>'SO-02.3 - Následná péče 3...'!F34</f>
        <v>0</v>
      </c>
      <c r="BB58" s="92">
        <f>'SO-02.3 - Následná péče 3...'!F35</f>
        <v>0</v>
      </c>
      <c r="BC58" s="92">
        <f>'SO-02.3 - Následná péče 3...'!F36</f>
        <v>0</v>
      </c>
      <c r="BD58" s="94">
        <f>'SO-02.3 - Následná péče 3...'!F37</f>
        <v>0</v>
      </c>
      <c r="BT58" s="95" t="s">
        <v>79</v>
      </c>
      <c r="BV58" s="95" t="s">
        <v>73</v>
      </c>
      <c r="BW58" s="95" t="s">
        <v>91</v>
      </c>
      <c r="BX58" s="95" t="s">
        <v>5</v>
      </c>
      <c r="CL58" s="95" t="s">
        <v>81</v>
      </c>
      <c r="CM58" s="95" t="s">
        <v>82</v>
      </c>
    </row>
    <row r="59" spans="1:91" s="7" customFormat="1" ht="14.4" customHeight="1">
      <c r="A59" s="85" t="s">
        <v>75</v>
      </c>
      <c r="B59" s="86"/>
      <c r="C59" s="87"/>
      <c r="D59" s="312" t="s">
        <v>92</v>
      </c>
      <c r="E59" s="312"/>
      <c r="F59" s="312"/>
      <c r="G59" s="312"/>
      <c r="H59" s="312"/>
      <c r="I59" s="88"/>
      <c r="J59" s="312" t="s">
        <v>93</v>
      </c>
      <c r="K59" s="312"/>
      <c r="L59" s="312"/>
      <c r="M59" s="312"/>
      <c r="N59" s="312"/>
      <c r="O59" s="312"/>
      <c r="P59" s="312"/>
      <c r="Q59" s="312"/>
      <c r="R59" s="312"/>
      <c r="S59" s="312"/>
      <c r="T59" s="312"/>
      <c r="U59" s="312"/>
      <c r="V59" s="312"/>
      <c r="W59" s="312"/>
      <c r="X59" s="312"/>
      <c r="Y59" s="312"/>
      <c r="Z59" s="312"/>
      <c r="AA59" s="312"/>
      <c r="AB59" s="312"/>
      <c r="AC59" s="312"/>
      <c r="AD59" s="312"/>
      <c r="AE59" s="312"/>
      <c r="AF59" s="312"/>
      <c r="AG59" s="313">
        <f>'VON - Vedlejší a ostatní ...'!J30</f>
        <v>0</v>
      </c>
      <c r="AH59" s="314"/>
      <c r="AI59" s="314"/>
      <c r="AJ59" s="314"/>
      <c r="AK59" s="314"/>
      <c r="AL59" s="314"/>
      <c r="AM59" s="314"/>
      <c r="AN59" s="313">
        <f t="shared" si="0"/>
        <v>0</v>
      </c>
      <c r="AO59" s="314"/>
      <c r="AP59" s="314"/>
      <c r="AQ59" s="89" t="s">
        <v>92</v>
      </c>
      <c r="AR59" s="90"/>
      <c r="AS59" s="96">
        <v>0</v>
      </c>
      <c r="AT59" s="97">
        <f t="shared" si="1"/>
        <v>0</v>
      </c>
      <c r="AU59" s="98">
        <f>'VON - Vedlejší a ostatní ...'!P82</f>
        <v>0</v>
      </c>
      <c r="AV59" s="97">
        <f>'VON - Vedlejší a ostatní ...'!J33</f>
        <v>0</v>
      </c>
      <c r="AW59" s="97">
        <f>'VON - Vedlejší a ostatní ...'!J34</f>
        <v>0</v>
      </c>
      <c r="AX59" s="97">
        <f>'VON - Vedlejší a ostatní ...'!J35</f>
        <v>0</v>
      </c>
      <c r="AY59" s="97">
        <f>'VON - Vedlejší a ostatní ...'!J36</f>
        <v>0</v>
      </c>
      <c r="AZ59" s="97">
        <f>'VON - Vedlejší a ostatní ...'!F33</f>
        <v>0</v>
      </c>
      <c r="BA59" s="97">
        <f>'VON - Vedlejší a ostatní ...'!F34</f>
        <v>0</v>
      </c>
      <c r="BB59" s="97">
        <f>'VON - Vedlejší a ostatní ...'!F35</f>
        <v>0</v>
      </c>
      <c r="BC59" s="97">
        <f>'VON - Vedlejší a ostatní ...'!F36</f>
        <v>0</v>
      </c>
      <c r="BD59" s="99">
        <f>'VON - Vedlejší a ostatní ...'!F37</f>
        <v>0</v>
      </c>
      <c r="BT59" s="95" t="s">
        <v>79</v>
      </c>
      <c r="BV59" s="95" t="s">
        <v>73</v>
      </c>
      <c r="BW59" s="95" t="s">
        <v>94</v>
      </c>
      <c r="BX59" s="95" t="s">
        <v>5</v>
      </c>
      <c r="CL59" s="95" t="s">
        <v>19</v>
      </c>
      <c r="CM59" s="95" t="s">
        <v>82</v>
      </c>
    </row>
    <row r="60" spans="1:91" s="2" customFormat="1" ht="30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  <row r="61" spans="1:91" s="2" customFormat="1" ht="6.9" customHeight="1">
      <c r="A61" s="33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</sheetData>
  <sheetProtection algorithmName="SHA-512" hashValue="LK42nMj5AwrGhRNIwCiQpwr2X00qPw1bdsEmWbZp1Ed5eqgdBRHQToOjo8u36HU66AZ2el3cWOycjU2ruGbGvg==" saltValue="/W80owenOF8gwEWpvHeFLtihkdJmcdagYhB3SlWQWJuJdAoT6SUH/T0MkHZdkyEYckNNpWeZ+57JR/CiISJqnA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-01 - Biokoridor LBK'!C2" display="/"/>
    <hyperlink ref="A56" location="'SO-02.1 - Následná péče 1...'!C2" display="/"/>
    <hyperlink ref="A57" location="'SO-02.2 - Následná péče 2...'!C2" display="/"/>
    <hyperlink ref="A58" location="'SO-02.3 - Následná péče 3...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8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80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95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LBK Lavičné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96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97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ROUND(J83,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ROUND((SUM(BE83:BE167)),  2)</f>
        <v>0</v>
      </c>
      <c r="G33" s="33"/>
      <c r="H33" s="33"/>
      <c r="I33" s="117">
        <v>0.21</v>
      </c>
      <c r="J33" s="116">
        <f>ROUND(((SUM(BE83:BE167))*I33),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ROUND((SUM(BF83:BF167)),  2)</f>
        <v>0</v>
      </c>
      <c r="G34" s="33"/>
      <c r="H34" s="33"/>
      <c r="I34" s="117">
        <v>0.15</v>
      </c>
      <c r="J34" s="116">
        <f>ROUND(((SUM(BF83:BF167))*I34),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ROUND((SUM(BG83:BG167)),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ROUND((SUM(BH83:BH167)),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ROUND((SUM(BI83:BI167)),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LBK Lavičné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96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297" t="str">
        <f>E9</f>
        <v>SO-01 - Biokoridor LBK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15. 1. 2021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99</v>
      </c>
      <c r="D57" s="130"/>
      <c r="E57" s="130"/>
      <c r="F57" s="130"/>
      <c r="G57" s="130"/>
      <c r="H57" s="130"/>
      <c r="I57" s="130"/>
      <c r="J57" s="131" t="s">
        <v>100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" customHeight="1">
      <c r="B60" s="133"/>
      <c r="C60" s="134"/>
      <c r="D60" s="135" t="s">
        <v>102</v>
      </c>
      <c r="E60" s="136"/>
      <c r="F60" s="136"/>
      <c r="G60" s="136"/>
      <c r="H60" s="136"/>
      <c r="I60" s="136"/>
      <c r="J60" s="137">
        <f>J84</f>
        <v>0</v>
      </c>
      <c r="K60" s="134"/>
      <c r="L60" s="138"/>
    </row>
    <row r="61" spans="1:47" s="10" customFormat="1" ht="19.95" customHeight="1">
      <c r="B61" s="139"/>
      <c r="C61" s="140"/>
      <c r="D61" s="141" t="s">
        <v>103</v>
      </c>
      <c r="E61" s="142"/>
      <c r="F61" s="142"/>
      <c r="G61" s="142"/>
      <c r="H61" s="142"/>
      <c r="I61" s="142"/>
      <c r="J61" s="143">
        <f>J85</f>
        <v>0</v>
      </c>
      <c r="K61" s="140"/>
      <c r="L61" s="144"/>
    </row>
    <row r="62" spans="1:47" s="10" customFormat="1" ht="19.95" customHeight="1">
      <c r="B62" s="139"/>
      <c r="C62" s="140"/>
      <c r="D62" s="141" t="s">
        <v>104</v>
      </c>
      <c r="E62" s="142"/>
      <c r="F62" s="142"/>
      <c r="G62" s="142"/>
      <c r="H62" s="142"/>
      <c r="I62" s="142"/>
      <c r="J62" s="143">
        <f>J156</f>
        <v>0</v>
      </c>
      <c r="K62" s="140"/>
      <c r="L62" s="144"/>
    </row>
    <row r="63" spans="1:47" s="10" customFormat="1" ht="19.95" customHeight="1">
      <c r="B63" s="139"/>
      <c r="C63" s="140"/>
      <c r="D63" s="141" t="s">
        <v>105</v>
      </c>
      <c r="E63" s="142"/>
      <c r="F63" s="142"/>
      <c r="G63" s="142"/>
      <c r="H63" s="142"/>
      <c r="I63" s="142"/>
      <c r="J63" s="143">
        <f>J165</f>
        <v>0</v>
      </c>
      <c r="K63" s="140"/>
      <c r="L63" s="144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" customHeight="1">
      <c r="A70" s="33"/>
      <c r="B70" s="34"/>
      <c r="C70" s="22" t="s">
        <v>106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4.4" customHeight="1">
      <c r="A73" s="33"/>
      <c r="B73" s="34"/>
      <c r="C73" s="35"/>
      <c r="D73" s="35"/>
      <c r="E73" s="344" t="str">
        <f>E7</f>
        <v>LBK Lavičné</v>
      </c>
      <c r="F73" s="345"/>
      <c r="G73" s="345"/>
      <c r="H73" s="34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96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5.6" customHeight="1">
      <c r="A75" s="33"/>
      <c r="B75" s="34"/>
      <c r="C75" s="35"/>
      <c r="D75" s="35"/>
      <c r="E75" s="297" t="str">
        <f>E9</f>
        <v>SO-01 - Biokoridor LBK</v>
      </c>
      <c r="F75" s="346"/>
      <c r="G75" s="346"/>
      <c r="H75" s="346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28" t="s">
        <v>23</v>
      </c>
      <c r="J77" s="58" t="str">
        <f>IF(J12="","",J12)</f>
        <v>15. 1. 2021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6.4" customHeight="1">
      <c r="A79" s="33"/>
      <c r="B79" s="34"/>
      <c r="C79" s="28" t="s">
        <v>25</v>
      </c>
      <c r="D79" s="35"/>
      <c r="E79" s="35"/>
      <c r="F79" s="26" t="str">
        <f>E15</f>
        <v>ČR-SPÚ, Pobočka Svitavy</v>
      </c>
      <c r="G79" s="35"/>
      <c r="H79" s="35"/>
      <c r="I79" s="28" t="s">
        <v>31</v>
      </c>
      <c r="J79" s="31" t="str">
        <f>E21</f>
        <v>Agroprojekce Litomyšl, s.r.o.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28" t="s">
        <v>29</v>
      </c>
      <c r="D80" s="35"/>
      <c r="E80" s="35"/>
      <c r="F80" s="26" t="str">
        <f>IF(E18="","",E18)</f>
        <v>Vyplň údaj</v>
      </c>
      <c r="G80" s="35"/>
      <c r="H80" s="35"/>
      <c r="I80" s="28" t="s">
        <v>34</v>
      </c>
      <c r="J80" s="31" t="str">
        <f>E24</f>
        <v xml:space="preserve"> 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45"/>
      <c r="B82" s="146"/>
      <c r="C82" s="147" t="s">
        <v>107</v>
      </c>
      <c r="D82" s="148" t="s">
        <v>56</v>
      </c>
      <c r="E82" s="148" t="s">
        <v>52</v>
      </c>
      <c r="F82" s="148" t="s">
        <v>53</v>
      </c>
      <c r="G82" s="148" t="s">
        <v>108</v>
      </c>
      <c r="H82" s="148" t="s">
        <v>109</v>
      </c>
      <c r="I82" s="148" t="s">
        <v>110</v>
      </c>
      <c r="J82" s="148" t="s">
        <v>100</v>
      </c>
      <c r="K82" s="149" t="s">
        <v>111</v>
      </c>
      <c r="L82" s="150"/>
      <c r="M82" s="67" t="s">
        <v>19</v>
      </c>
      <c r="N82" s="68" t="s">
        <v>41</v>
      </c>
      <c r="O82" s="68" t="s">
        <v>112</v>
      </c>
      <c r="P82" s="68" t="s">
        <v>113</v>
      </c>
      <c r="Q82" s="68" t="s">
        <v>114</v>
      </c>
      <c r="R82" s="68" t="s">
        <v>115</v>
      </c>
      <c r="S82" s="68" t="s">
        <v>116</v>
      </c>
      <c r="T82" s="69" t="s">
        <v>117</v>
      </c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</row>
    <row r="83" spans="1:65" s="2" customFormat="1" ht="22.8" customHeight="1">
      <c r="A83" s="33"/>
      <c r="B83" s="34"/>
      <c r="C83" s="74" t="s">
        <v>118</v>
      </c>
      <c r="D83" s="35"/>
      <c r="E83" s="35"/>
      <c r="F83" s="35"/>
      <c r="G83" s="35"/>
      <c r="H83" s="35"/>
      <c r="I83" s="35"/>
      <c r="J83" s="151">
        <f>BK83</f>
        <v>0</v>
      </c>
      <c r="K83" s="35"/>
      <c r="L83" s="38"/>
      <c r="M83" s="70"/>
      <c r="N83" s="152"/>
      <c r="O83" s="71"/>
      <c r="P83" s="153">
        <f>P84</f>
        <v>0</v>
      </c>
      <c r="Q83" s="71"/>
      <c r="R83" s="153">
        <f>R84</f>
        <v>45.497496400000003</v>
      </c>
      <c r="S83" s="71"/>
      <c r="T83" s="154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70</v>
      </c>
      <c r="AU83" s="16" t="s">
        <v>101</v>
      </c>
      <c r="BK83" s="155">
        <f>BK84</f>
        <v>0</v>
      </c>
    </row>
    <row r="84" spans="1:65" s="12" customFormat="1" ht="25.95" customHeight="1">
      <c r="B84" s="156"/>
      <c r="C84" s="157"/>
      <c r="D84" s="158" t="s">
        <v>70</v>
      </c>
      <c r="E84" s="159" t="s">
        <v>119</v>
      </c>
      <c r="F84" s="159" t="s">
        <v>120</v>
      </c>
      <c r="G84" s="157"/>
      <c r="H84" s="157"/>
      <c r="I84" s="160"/>
      <c r="J84" s="161">
        <f>BK84</f>
        <v>0</v>
      </c>
      <c r="K84" s="157"/>
      <c r="L84" s="162"/>
      <c r="M84" s="163"/>
      <c r="N84" s="164"/>
      <c r="O84" s="164"/>
      <c r="P84" s="165">
        <f>P85+P156+P165</f>
        <v>0</v>
      </c>
      <c r="Q84" s="164"/>
      <c r="R84" s="165">
        <f>R85+R156+R165</f>
        <v>45.497496400000003</v>
      </c>
      <c r="S84" s="164"/>
      <c r="T84" s="166">
        <f>T85+T156+T165</f>
        <v>0</v>
      </c>
      <c r="AR84" s="167" t="s">
        <v>79</v>
      </c>
      <c r="AT84" s="168" t="s">
        <v>70</v>
      </c>
      <c r="AU84" s="168" t="s">
        <v>71</v>
      </c>
      <c r="AY84" s="167" t="s">
        <v>121</v>
      </c>
      <c r="BK84" s="169">
        <f>BK85+BK156+BK165</f>
        <v>0</v>
      </c>
    </row>
    <row r="85" spans="1:65" s="12" customFormat="1" ht="22.8" customHeight="1">
      <c r="B85" s="156"/>
      <c r="C85" s="157"/>
      <c r="D85" s="158" t="s">
        <v>70</v>
      </c>
      <c r="E85" s="170" t="s">
        <v>79</v>
      </c>
      <c r="F85" s="170" t="s">
        <v>122</v>
      </c>
      <c r="G85" s="157"/>
      <c r="H85" s="157"/>
      <c r="I85" s="160"/>
      <c r="J85" s="171">
        <f>BK85</f>
        <v>0</v>
      </c>
      <c r="K85" s="157"/>
      <c r="L85" s="162"/>
      <c r="M85" s="163"/>
      <c r="N85" s="164"/>
      <c r="O85" s="164"/>
      <c r="P85" s="165">
        <f>SUM(P86:P155)</f>
        <v>0</v>
      </c>
      <c r="Q85" s="164"/>
      <c r="R85" s="165">
        <f>SUM(R86:R155)</f>
        <v>27.997496399999999</v>
      </c>
      <c r="S85" s="164"/>
      <c r="T85" s="166">
        <f>SUM(T86:T155)</f>
        <v>0</v>
      </c>
      <c r="AR85" s="167" t="s">
        <v>79</v>
      </c>
      <c r="AT85" s="168" t="s">
        <v>70</v>
      </c>
      <c r="AU85" s="168" t="s">
        <v>79</v>
      </c>
      <c r="AY85" s="167" t="s">
        <v>121</v>
      </c>
      <c r="BK85" s="169">
        <f>SUM(BK86:BK155)</f>
        <v>0</v>
      </c>
    </row>
    <row r="86" spans="1:65" s="2" customFormat="1" ht="14.4" customHeight="1">
      <c r="A86" s="33"/>
      <c r="B86" s="34"/>
      <c r="C86" s="172" t="s">
        <v>79</v>
      </c>
      <c r="D86" s="172" t="s">
        <v>123</v>
      </c>
      <c r="E86" s="173" t="s">
        <v>124</v>
      </c>
      <c r="F86" s="174" t="s">
        <v>125</v>
      </c>
      <c r="G86" s="175" t="s">
        <v>126</v>
      </c>
      <c r="H86" s="176">
        <v>20200</v>
      </c>
      <c r="I86" s="177"/>
      <c r="J86" s="178">
        <f>ROUND(I86*H86,2)</f>
        <v>0</v>
      </c>
      <c r="K86" s="174" t="s">
        <v>127</v>
      </c>
      <c r="L86" s="38"/>
      <c r="M86" s="179" t="s">
        <v>19</v>
      </c>
      <c r="N86" s="180" t="s">
        <v>42</v>
      </c>
      <c r="O86" s="63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3" t="s">
        <v>128</v>
      </c>
      <c r="AT86" s="183" t="s">
        <v>123</v>
      </c>
      <c r="AU86" s="183" t="s">
        <v>82</v>
      </c>
      <c r="AY86" s="16" t="s">
        <v>121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6" t="s">
        <v>79</v>
      </c>
      <c r="BK86" s="184">
        <f>ROUND(I86*H86,2)</f>
        <v>0</v>
      </c>
      <c r="BL86" s="16" t="s">
        <v>128</v>
      </c>
      <c r="BM86" s="183" t="s">
        <v>129</v>
      </c>
    </row>
    <row r="87" spans="1:65" s="2" customFormat="1" ht="10.199999999999999">
      <c r="A87" s="33"/>
      <c r="B87" s="34"/>
      <c r="C87" s="35"/>
      <c r="D87" s="185" t="s">
        <v>130</v>
      </c>
      <c r="E87" s="35"/>
      <c r="F87" s="186" t="s">
        <v>131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130</v>
      </c>
      <c r="AU87" s="16" t="s">
        <v>82</v>
      </c>
    </row>
    <row r="88" spans="1:65" s="13" customFormat="1" ht="10.199999999999999">
      <c r="B88" s="190"/>
      <c r="C88" s="191"/>
      <c r="D88" s="185" t="s">
        <v>132</v>
      </c>
      <c r="E88" s="192" t="s">
        <v>19</v>
      </c>
      <c r="F88" s="193" t="s">
        <v>133</v>
      </c>
      <c r="G88" s="191"/>
      <c r="H88" s="194">
        <v>20200</v>
      </c>
      <c r="I88" s="195"/>
      <c r="J88" s="191"/>
      <c r="K88" s="191"/>
      <c r="L88" s="196"/>
      <c r="M88" s="197"/>
      <c r="N88" s="198"/>
      <c r="O88" s="198"/>
      <c r="P88" s="198"/>
      <c r="Q88" s="198"/>
      <c r="R88" s="198"/>
      <c r="S88" s="198"/>
      <c r="T88" s="199"/>
      <c r="AT88" s="200" t="s">
        <v>132</v>
      </c>
      <c r="AU88" s="200" t="s">
        <v>82</v>
      </c>
      <c r="AV88" s="13" t="s">
        <v>82</v>
      </c>
      <c r="AW88" s="13" t="s">
        <v>33</v>
      </c>
      <c r="AX88" s="13" t="s">
        <v>79</v>
      </c>
      <c r="AY88" s="200" t="s">
        <v>121</v>
      </c>
    </row>
    <row r="89" spans="1:65" s="2" customFormat="1" ht="14.4" customHeight="1">
      <c r="A89" s="33"/>
      <c r="B89" s="34"/>
      <c r="C89" s="172" t="s">
        <v>82</v>
      </c>
      <c r="D89" s="172" t="s">
        <v>123</v>
      </c>
      <c r="E89" s="173" t="s">
        <v>134</v>
      </c>
      <c r="F89" s="174" t="s">
        <v>135</v>
      </c>
      <c r="G89" s="175" t="s">
        <v>126</v>
      </c>
      <c r="H89" s="176">
        <v>34360</v>
      </c>
      <c r="I89" s="177"/>
      <c r="J89" s="178">
        <f>ROUND(I89*H89,2)</f>
        <v>0</v>
      </c>
      <c r="K89" s="174" t="s">
        <v>127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128</v>
      </c>
      <c r="AT89" s="183" t="s">
        <v>123</v>
      </c>
      <c r="AU89" s="183" t="s">
        <v>82</v>
      </c>
      <c r="AY89" s="16" t="s">
        <v>121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128</v>
      </c>
      <c r="BM89" s="183" t="s">
        <v>136</v>
      </c>
    </row>
    <row r="90" spans="1:65" s="2" customFormat="1" ht="10.199999999999999">
      <c r="A90" s="33"/>
      <c r="B90" s="34"/>
      <c r="C90" s="35"/>
      <c r="D90" s="185" t="s">
        <v>130</v>
      </c>
      <c r="E90" s="35"/>
      <c r="F90" s="186" t="s">
        <v>137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130</v>
      </c>
      <c r="AU90" s="16" t="s">
        <v>82</v>
      </c>
    </row>
    <row r="91" spans="1:65" s="13" customFormat="1" ht="10.199999999999999">
      <c r="B91" s="190"/>
      <c r="C91" s="191"/>
      <c r="D91" s="185" t="s">
        <v>132</v>
      </c>
      <c r="E91" s="192" t="s">
        <v>19</v>
      </c>
      <c r="F91" s="193" t="s">
        <v>138</v>
      </c>
      <c r="G91" s="191"/>
      <c r="H91" s="194">
        <v>34360</v>
      </c>
      <c r="I91" s="195"/>
      <c r="J91" s="191"/>
      <c r="K91" s="191"/>
      <c r="L91" s="196"/>
      <c r="M91" s="197"/>
      <c r="N91" s="198"/>
      <c r="O91" s="198"/>
      <c r="P91" s="198"/>
      <c r="Q91" s="198"/>
      <c r="R91" s="198"/>
      <c r="S91" s="198"/>
      <c r="T91" s="199"/>
      <c r="AT91" s="200" t="s">
        <v>132</v>
      </c>
      <c r="AU91" s="200" t="s">
        <v>82</v>
      </c>
      <c r="AV91" s="13" t="s">
        <v>82</v>
      </c>
      <c r="AW91" s="13" t="s">
        <v>33</v>
      </c>
      <c r="AX91" s="13" t="s">
        <v>79</v>
      </c>
      <c r="AY91" s="200" t="s">
        <v>121</v>
      </c>
    </row>
    <row r="92" spans="1:65" s="2" customFormat="1" ht="14.4" customHeight="1">
      <c r="A92" s="33"/>
      <c r="B92" s="34"/>
      <c r="C92" s="201" t="s">
        <v>139</v>
      </c>
      <c r="D92" s="201" t="s">
        <v>140</v>
      </c>
      <c r="E92" s="202" t="s">
        <v>141</v>
      </c>
      <c r="F92" s="203" t="s">
        <v>142</v>
      </c>
      <c r="G92" s="204" t="s">
        <v>143</v>
      </c>
      <c r="H92" s="205">
        <v>70.781999999999996</v>
      </c>
      <c r="I92" s="206"/>
      <c r="J92" s="207">
        <f>ROUND(I92*H92,2)</f>
        <v>0</v>
      </c>
      <c r="K92" s="203" t="s">
        <v>19</v>
      </c>
      <c r="L92" s="208"/>
      <c r="M92" s="209" t="s">
        <v>19</v>
      </c>
      <c r="N92" s="210" t="s">
        <v>42</v>
      </c>
      <c r="O92" s="63"/>
      <c r="P92" s="181">
        <f>O92*H92</f>
        <v>0</v>
      </c>
      <c r="Q92" s="181">
        <v>1E-3</v>
      </c>
      <c r="R92" s="181">
        <f>Q92*H92</f>
        <v>7.0781999999999998E-2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144</v>
      </c>
      <c r="AT92" s="183" t="s">
        <v>140</v>
      </c>
      <c r="AU92" s="183" t="s">
        <v>82</v>
      </c>
      <c r="AY92" s="16" t="s">
        <v>121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128</v>
      </c>
      <c r="BM92" s="183" t="s">
        <v>145</v>
      </c>
    </row>
    <row r="93" spans="1:65" s="2" customFormat="1" ht="10.199999999999999">
      <c r="A93" s="33"/>
      <c r="B93" s="34"/>
      <c r="C93" s="35"/>
      <c r="D93" s="185" t="s">
        <v>130</v>
      </c>
      <c r="E93" s="35"/>
      <c r="F93" s="186" t="s">
        <v>142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130</v>
      </c>
      <c r="AU93" s="16" t="s">
        <v>82</v>
      </c>
    </row>
    <row r="94" spans="1:65" s="2" customFormat="1" ht="28.8">
      <c r="A94" s="33"/>
      <c r="B94" s="34"/>
      <c r="C94" s="35"/>
      <c r="D94" s="185" t="s">
        <v>146</v>
      </c>
      <c r="E94" s="35"/>
      <c r="F94" s="211" t="s">
        <v>147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146</v>
      </c>
      <c r="AU94" s="16" t="s">
        <v>82</v>
      </c>
    </row>
    <row r="95" spans="1:65" s="13" customFormat="1" ht="10.199999999999999">
      <c r="B95" s="190"/>
      <c r="C95" s="191"/>
      <c r="D95" s="185" t="s">
        <v>132</v>
      </c>
      <c r="E95" s="192" t="s">
        <v>19</v>
      </c>
      <c r="F95" s="193" t="s">
        <v>148</v>
      </c>
      <c r="G95" s="191"/>
      <c r="H95" s="194">
        <v>70.781999999999996</v>
      </c>
      <c r="I95" s="195"/>
      <c r="J95" s="191"/>
      <c r="K95" s="191"/>
      <c r="L95" s="196"/>
      <c r="M95" s="197"/>
      <c r="N95" s="198"/>
      <c r="O95" s="198"/>
      <c r="P95" s="198"/>
      <c r="Q95" s="198"/>
      <c r="R95" s="198"/>
      <c r="S95" s="198"/>
      <c r="T95" s="199"/>
      <c r="AT95" s="200" t="s">
        <v>132</v>
      </c>
      <c r="AU95" s="200" t="s">
        <v>82</v>
      </c>
      <c r="AV95" s="13" t="s">
        <v>82</v>
      </c>
      <c r="AW95" s="13" t="s">
        <v>33</v>
      </c>
      <c r="AX95" s="13" t="s">
        <v>79</v>
      </c>
      <c r="AY95" s="200" t="s">
        <v>121</v>
      </c>
    </row>
    <row r="96" spans="1:65" s="2" customFormat="1" ht="14.4" customHeight="1">
      <c r="A96" s="33"/>
      <c r="B96" s="34"/>
      <c r="C96" s="172" t="s">
        <v>128</v>
      </c>
      <c r="D96" s="172" t="s">
        <v>123</v>
      </c>
      <c r="E96" s="173" t="s">
        <v>149</v>
      </c>
      <c r="F96" s="174" t="s">
        <v>150</v>
      </c>
      <c r="G96" s="175" t="s">
        <v>151</v>
      </c>
      <c r="H96" s="176">
        <v>5910</v>
      </c>
      <c r="I96" s="177"/>
      <c r="J96" s="178">
        <f>ROUND(I96*H96,2)</f>
        <v>0</v>
      </c>
      <c r="K96" s="174" t="s">
        <v>127</v>
      </c>
      <c r="L96" s="38"/>
      <c r="M96" s="179" t="s">
        <v>19</v>
      </c>
      <c r="N96" s="180" t="s">
        <v>42</v>
      </c>
      <c r="O96" s="63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128</v>
      </c>
      <c r="AT96" s="183" t="s">
        <v>123</v>
      </c>
      <c r="AU96" s="183" t="s">
        <v>82</v>
      </c>
      <c r="AY96" s="16" t="s">
        <v>121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6" t="s">
        <v>79</v>
      </c>
      <c r="BK96" s="184">
        <f>ROUND(I96*H96,2)</f>
        <v>0</v>
      </c>
      <c r="BL96" s="16" t="s">
        <v>128</v>
      </c>
      <c r="BM96" s="183" t="s">
        <v>152</v>
      </c>
    </row>
    <row r="97" spans="1:65" s="2" customFormat="1" ht="19.2">
      <c r="A97" s="33"/>
      <c r="B97" s="34"/>
      <c r="C97" s="35"/>
      <c r="D97" s="185" t="s">
        <v>130</v>
      </c>
      <c r="E97" s="35"/>
      <c r="F97" s="186" t="s">
        <v>153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130</v>
      </c>
      <c r="AU97" s="16" t="s">
        <v>82</v>
      </c>
    </row>
    <row r="98" spans="1:65" s="13" customFormat="1" ht="10.199999999999999">
      <c r="B98" s="190"/>
      <c r="C98" s="191"/>
      <c r="D98" s="185" t="s">
        <v>132</v>
      </c>
      <c r="E98" s="192" t="s">
        <v>19</v>
      </c>
      <c r="F98" s="193" t="s">
        <v>154</v>
      </c>
      <c r="G98" s="191"/>
      <c r="H98" s="194">
        <v>5910</v>
      </c>
      <c r="I98" s="195"/>
      <c r="J98" s="191"/>
      <c r="K98" s="191"/>
      <c r="L98" s="196"/>
      <c r="M98" s="197"/>
      <c r="N98" s="198"/>
      <c r="O98" s="198"/>
      <c r="P98" s="198"/>
      <c r="Q98" s="198"/>
      <c r="R98" s="198"/>
      <c r="S98" s="198"/>
      <c r="T98" s="199"/>
      <c r="AT98" s="200" t="s">
        <v>132</v>
      </c>
      <c r="AU98" s="200" t="s">
        <v>82</v>
      </c>
      <c r="AV98" s="13" t="s">
        <v>82</v>
      </c>
      <c r="AW98" s="13" t="s">
        <v>33</v>
      </c>
      <c r="AX98" s="13" t="s">
        <v>79</v>
      </c>
      <c r="AY98" s="200" t="s">
        <v>121</v>
      </c>
    </row>
    <row r="99" spans="1:65" s="2" customFormat="1" ht="19.8" customHeight="1">
      <c r="A99" s="33"/>
      <c r="B99" s="34"/>
      <c r="C99" s="172" t="s">
        <v>155</v>
      </c>
      <c r="D99" s="172" t="s">
        <v>123</v>
      </c>
      <c r="E99" s="173" t="s">
        <v>156</v>
      </c>
      <c r="F99" s="174" t="s">
        <v>157</v>
      </c>
      <c r="G99" s="175" t="s">
        <v>151</v>
      </c>
      <c r="H99" s="176">
        <v>827</v>
      </c>
      <c r="I99" s="177"/>
      <c r="J99" s="178">
        <f>ROUND(I99*H99,2)</f>
        <v>0</v>
      </c>
      <c r="K99" s="174" t="s">
        <v>127</v>
      </c>
      <c r="L99" s="38"/>
      <c r="M99" s="179" t="s">
        <v>19</v>
      </c>
      <c r="N99" s="180" t="s">
        <v>42</v>
      </c>
      <c r="O99" s="63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3" t="s">
        <v>128</v>
      </c>
      <c r="AT99" s="183" t="s">
        <v>123</v>
      </c>
      <c r="AU99" s="183" t="s">
        <v>82</v>
      </c>
      <c r="AY99" s="16" t="s">
        <v>121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79</v>
      </c>
      <c r="BK99" s="184">
        <f>ROUND(I99*H99,2)</f>
        <v>0</v>
      </c>
      <c r="BL99" s="16" t="s">
        <v>128</v>
      </c>
      <c r="BM99" s="183" t="s">
        <v>158</v>
      </c>
    </row>
    <row r="100" spans="1:65" s="2" customFormat="1" ht="19.2">
      <c r="A100" s="33"/>
      <c r="B100" s="34"/>
      <c r="C100" s="35"/>
      <c r="D100" s="185" t="s">
        <v>130</v>
      </c>
      <c r="E100" s="35"/>
      <c r="F100" s="186" t="s">
        <v>159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130</v>
      </c>
      <c r="AU100" s="16" t="s">
        <v>82</v>
      </c>
    </row>
    <row r="101" spans="1:65" s="13" customFormat="1" ht="10.199999999999999">
      <c r="B101" s="190"/>
      <c r="C101" s="191"/>
      <c r="D101" s="185" t="s">
        <v>132</v>
      </c>
      <c r="E101" s="192" t="s">
        <v>19</v>
      </c>
      <c r="F101" s="193" t="s">
        <v>160</v>
      </c>
      <c r="G101" s="191"/>
      <c r="H101" s="194">
        <v>827</v>
      </c>
      <c r="I101" s="195"/>
      <c r="J101" s="191"/>
      <c r="K101" s="191"/>
      <c r="L101" s="196"/>
      <c r="M101" s="197"/>
      <c r="N101" s="198"/>
      <c r="O101" s="198"/>
      <c r="P101" s="198"/>
      <c r="Q101" s="198"/>
      <c r="R101" s="198"/>
      <c r="S101" s="198"/>
      <c r="T101" s="199"/>
      <c r="AT101" s="200" t="s">
        <v>132</v>
      </c>
      <c r="AU101" s="200" t="s">
        <v>82</v>
      </c>
      <c r="AV101" s="13" t="s">
        <v>82</v>
      </c>
      <c r="AW101" s="13" t="s">
        <v>33</v>
      </c>
      <c r="AX101" s="13" t="s">
        <v>79</v>
      </c>
      <c r="AY101" s="200" t="s">
        <v>121</v>
      </c>
    </row>
    <row r="102" spans="1:65" s="2" customFormat="1" ht="14.4" customHeight="1">
      <c r="A102" s="33"/>
      <c r="B102" s="34"/>
      <c r="C102" s="172" t="s">
        <v>161</v>
      </c>
      <c r="D102" s="172" t="s">
        <v>123</v>
      </c>
      <c r="E102" s="173" t="s">
        <v>162</v>
      </c>
      <c r="F102" s="174" t="s">
        <v>163</v>
      </c>
      <c r="G102" s="175" t="s">
        <v>126</v>
      </c>
      <c r="H102" s="176">
        <v>34360</v>
      </c>
      <c r="I102" s="177"/>
      <c r="J102" s="178">
        <f>ROUND(I102*H102,2)</f>
        <v>0</v>
      </c>
      <c r="K102" s="174" t="s">
        <v>127</v>
      </c>
      <c r="L102" s="38"/>
      <c r="M102" s="179" t="s">
        <v>19</v>
      </c>
      <c r="N102" s="180" t="s">
        <v>42</v>
      </c>
      <c r="O102" s="63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128</v>
      </c>
      <c r="AT102" s="183" t="s">
        <v>123</v>
      </c>
      <c r="AU102" s="183" t="s">
        <v>82</v>
      </c>
      <c r="AY102" s="16" t="s">
        <v>121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79</v>
      </c>
      <c r="BK102" s="184">
        <f>ROUND(I102*H102,2)</f>
        <v>0</v>
      </c>
      <c r="BL102" s="16" t="s">
        <v>128</v>
      </c>
      <c r="BM102" s="183" t="s">
        <v>164</v>
      </c>
    </row>
    <row r="103" spans="1:65" s="2" customFormat="1" ht="10.199999999999999">
      <c r="A103" s="33"/>
      <c r="B103" s="34"/>
      <c r="C103" s="35"/>
      <c r="D103" s="185" t="s">
        <v>130</v>
      </c>
      <c r="E103" s="35"/>
      <c r="F103" s="186" t="s">
        <v>165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130</v>
      </c>
      <c r="AU103" s="16" t="s">
        <v>82</v>
      </c>
    </row>
    <row r="104" spans="1:65" s="13" customFormat="1" ht="10.199999999999999">
      <c r="B104" s="190"/>
      <c r="C104" s="191"/>
      <c r="D104" s="185" t="s">
        <v>132</v>
      </c>
      <c r="E104" s="192" t="s">
        <v>19</v>
      </c>
      <c r="F104" s="193" t="s">
        <v>138</v>
      </c>
      <c r="G104" s="191"/>
      <c r="H104" s="194">
        <v>34360</v>
      </c>
      <c r="I104" s="195"/>
      <c r="J104" s="191"/>
      <c r="K104" s="191"/>
      <c r="L104" s="196"/>
      <c r="M104" s="197"/>
      <c r="N104" s="198"/>
      <c r="O104" s="198"/>
      <c r="P104" s="198"/>
      <c r="Q104" s="198"/>
      <c r="R104" s="198"/>
      <c r="S104" s="198"/>
      <c r="T104" s="199"/>
      <c r="AT104" s="200" t="s">
        <v>132</v>
      </c>
      <c r="AU104" s="200" t="s">
        <v>82</v>
      </c>
      <c r="AV104" s="13" t="s">
        <v>82</v>
      </c>
      <c r="AW104" s="13" t="s">
        <v>33</v>
      </c>
      <c r="AX104" s="13" t="s">
        <v>79</v>
      </c>
      <c r="AY104" s="200" t="s">
        <v>121</v>
      </c>
    </row>
    <row r="105" spans="1:65" s="2" customFormat="1" ht="14.4" customHeight="1">
      <c r="A105" s="33"/>
      <c r="B105" s="34"/>
      <c r="C105" s="172" t="s">
        <v>166</v>
      </c>
      <c r="D105" s="172" t="s">
        <v>123</v>
      </c>
      <c r="E105" s="173" t="s">
        <v>167</v>
      </c>
      <c r="F105" s="174" t="s">
        <v>168</v>
      </c>
      <c r="G105" s="175" t="s">
        <v>126</v>
      </c>
      <c r="H105" s="176">
        <v>34360</v>
      </c>
      <c r="I105" s="177"/>
      <c r="J105" s="178">
        <f>ROUND(I105*H105,2)</f>
        <v>0</v>
      </c>
      <c r="K105" s="174" t="s">
        <v>127</v>
      </c>
      <c r="L105" s="38"/>
      <c r="M105" s="179" t="s">
        <v>19</v>
      </c>
      <c r="N105" s="180" t="s">
        <v>42</v>
      </c>
      <c r="O105" s="63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3" t="s">
        <v>128</v>
      </c>
      <c r="AT105" s="183" t="s">
        <v>123</v>
      </c>
      <c r="AU105" s="183" t="s">
        <v>82</v>
      </c>
      <c r="AY105" s="16" t="s">
        <v>121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79</v>
      </c>
      <c r="BK105" s="184">
        <f>ROUND(I105*H105,2)</f>
        <v>0</v>
      </c>
      <c r="BL105" s="16" t="s">
        <v>128</v>
      </c>
      <c r="BM105" s="183" t="s">
        <v>169</v>
      </c>
    </row>
    <row r="106" spans="1:65" s="2" customFormat="1" ht="10.199999999999999">
      <c r="A106" s="33"/>
      <c r="B106" s="34"/>
      <c r="C106" s="35"/>
      <c r="D106" s="185" t="s">
        <v>130</v>
      </c>
      <c r="E106" s="35"/>
      <c r="F106" s="186" t="s">
        <v>170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130</v>
      </c>
      <c r="AU106" s="16" t="s">
        <v>82</v>
      </c>
    </row>
    <row r="107" spans="1:65" s="2" customFormat="1" ht="14.4" customHeight="1">
      <c r="A107" s="33"/>
      <c r="B107" s="34"/>
      <c r="C107" s="172" t="s">
        <v>144</v>
      </c>
      <c r="D107" s="172" t="s">
        <v>123</v>
      </c>
      <c r="E107" s="173" t="s">
        <v>171</v>
      </c>
      <c r="F107" s="174" t="s">
        <v>172</v>
      </c>
      <c r="G107" s="175" t="s">
        <v>126</v>
      </c>
      <c r="H107" s="176">
        <v>34360</v>
      </c>
      <c r="I107" s="177"/>
      <c r="J107" s="178">
        <f>ROUND(I107*H107,2)</f>
        <v>0</v>
      </c>
      <c r="K107" s="174" t="s">
        <v>127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128</v>
      </c>
      <c r="AT107" s="183" t="s">
        <v>123</v>
      </c>
      <c r="AU107" s="183" t="s">
        <v>82</v>
      </c>
      <c r="AY107" s="16" t="s">
        <v>121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128</v>
      </c>
      <c r="BM107" s="183" t="s">
        <v>173</v>
      </c>
    </row>
    <row r="108" spans="1:65" s="2" customFormat="1" ht="10.199999999999999">
      <c r="A108" s="33"/>
      <c r="B108" s="34"/>
      <c r="C108" s="35"/>
      <c r="D108" s="185" t="s">
        <v>130</v>
      </c>
      <c r="E108" s="35"/>
      <c r="F108" s="186" t="s">
        <v>174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130</v>
      </c>
      <c r="AU108" s="16" t="s">
        <v>82</v>
      </c>
    </row>
    <row r="109" spans="1:65" s="2" customFormat="1" ht="14.4" customHeight="1">
      <c r="A109" s="33"/>
      <c r="B109" s="34"/>
      <c r="C109" s="172" t="s">
        <v>175</v>
      </c>
      <c r="D109" s="172" t="s">
        <v>123</v>
      </c>
      <c r="E109" s="173" t="s">
        <v>176</v>
      </c>
      <c r="F109" s="174" t="s">
        <v>177</v>
      </c>
      <c r="G109" s="175" t="s">
        <v>126</v>
      </c>
      <c r="H109" s="176">
        <v>68720</v>
      </c>
      <c r="I109" s="177"/>
      <c r="J109" s="178">
        <f>ROUND(I109*H109,2)</f>
        <v>0</v>
      </c>
      <c r="K109" s="174" t="s">
        <v>127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128</v>
      </c>
      <c r="AT109" s="183" t="s">
        <v>123</v>
      </c>
      <c r="AU109" s="183" t="s">
        <v>82</v>
      </c>
      <c r="AY109" s="16" t="s">
        <v>121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128</v>
      </c>
      <c r="BM109" s="183" t="s">
        <v>178</v>
      </c>
    </row>
    <row r="110" spans="1:65" s="2" customFormat="1" ht="10.199999999999999">
      <c r="A110" s="33"/>
      <c r="B110" s="34"/>
      <c r="C110" s="35"/>
      <c r="D110" s="185" t="s">
        <v>130</v>
      </c>
      <c r="E110" s="35"/>
      <c r="F110" s="186" t="s">
        <v>179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130</v>
      </c>
      <c r="AU110" s="16" t="s">
        <v>82</v>
      </c>
    </row>
    <row r="111" spans="1:65" s="13" customFormat="1" ht="10.199999999999999">
      <c r="B111" s="190"/>
      <c r="C111" s="191"/>
      <c r="D111" s="185" t="s">
        <v>132</v>
      </c>
      <c r="E111" s="192" t="s">
        <v>19</v>
      </c>
      <c r="F111" s="193" t="s">
        <v>180</v>
      </c>
      <c r="G111" s="191"/>
      <c r="H111" s="194">
        <v>68720</v>
      </c>
      <c r="I111" s="195"/>
      <c r="J111" s="191"/>
      <c r="K111" s="191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132</v>
      </c>
      <c r="AU111" s="200" t="s">
        <v>82</v>
      </c>
      <c r="AV111" s="13" t="s">
        <v>82</v>
      </c>
      <c r="AW111" s="13" t="s">
        <v>33</v>
      </c>
      <c r="AX111" s="13" t="s">
        <v>79</v>
      </c>
      <c r="AY111" s="200" t="s">
        <v>121</v>
      </c>
    </row>
    <row r="112" spans="1:65" s="2" customFormat="1" ht="14.4" customHeight="1">
      <c r="A112" s="33"/>
      <c r="B112" s="34"/>
      <c r="C112" s="172" t="s">
        <v>181</v>
      </c>
      <c r="D112" s="172" t="s">
        <v>123</v>
      </c>
      <c r="E112" s="173" t="s">
        <v>182</v>
      </c>
      <c r="F112" s="174" t="s">
        <v>183</v>
      </c>
      <c r="G112" s="175" t="s">
        <v>151</v>
      </c>
      <c r="H112" s="176">
        <v>5910</v>
      </c>
      <c r="I112" s="177"/>
      <c r="J112" s="178">
        <f>ROUND(I112*H112,2)</f>
        <v>0</v>
      </c>
      <c r="K112" s="174" t="s">
        <v>127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128</v>
      </c>
      <c r="AT112" s="183" t="s">
        <v>123</v>
      </c>
      <c r="AU112" s="183" t="s">
        <v>82</v>
      </c>
      <c r="AY112" s="16" t="s">
        <v>121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128</v>
      </c>
      <c r="BM112" s="183" t="s">
        <v>184</v>
      </c>
    </row>
    <row r="113" spans="1:65" s="2" customFormat="1" ht="19.2">
      <c r="A113" s="33"/>
      <c r="B113" s="34"/>
      <c r="C113" s="35"/>
      <c r="D113" s="185" t="s">
        <v>130</v>
      </c>
      <c r="E113" s="35"/>
      <c r="F113" s="186" t="s">
        <v>185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13" customFormat="1" ht="10.199999999999999">
      <c r="B114" s="190"/>
      <c r="C114" s="191"/>
      <c r="D114" s="185" t="s">
        <v>132</v>
      </c>
      <c r="E114" s="192" t="s">
        <v>19</v>
      </c>
      <c r="F114" s="193" t="s">
        <v>154</v>
      </c>
      <c r="G114" s="191"/>
      <c r="H114" s="194">
        <v>5910</v>
      </c>
      <c r="I114" s="195"/>
      <c r="J114" s="191"/>
      <c r="K114" s="191"/>
      <c r="L114" s="196"/>
      <c r="M114" s="197"/>
      <c r="N114" s="198"/>
      <c r="O114" s="198"/>
      <c r="P114" s="198"/>
      <c r="Q114" s="198"/>
      <c r="R114" s="198"/>
      <c r="S114" s="198"/>
      <c r="T114" s="199"/>
      <c r="AT114" s="200" t="s">
        <v>132</v>
      </c>
      <c r="AU114" s="200" t="s">
        <v>82</v>
      </c>
      <c r="AV114" s="13" t="s">
        <v>82</v>
      </c>
      <c r="AW114" s="13" t="s">
        <v>33</v>
      </c>
      <c r="AX114" s="13" t="s">
        <v>79</v>
      </c>
      <c r="AY114" s="200" t="s">
        <v>121</v>
      </c>
    </row>
    <row r="115" spans="1:65" s="2" customFormat="1" ht="14.4" customHeight="1">
      <c r="A115" s="33"/>
      <c r="B115" s="34"/>
      <c r="C115" s="201" t="s">
        <v>186</v>
      </c>
      <c r="D115" s="201" t="s">
        <v>140</v>
      </c>
      <c r="E115" s="202" t="s">
        <v>187</v>
      </c>
      <c r="F115" s="203" t="s">
        <v>188</v>
      </c>
      <c r="G115" s="204" t="s">
        <v>189</v>
      </c>
      <c r="H115" s="205">
        <v>5910</v>
      </c>
      <c r="I115" s="206"/>
      <c r="J115" s="207">
        <f>ROUND(I115*H115,2)</f>
        <v>0</v>
      </c>
      <c r="K115" s="203" t="s">
        <v>19</v>
      </c>
      <c r="L115" s="208"/>
      <c r="M115" s="209" t="s">
        <v>19</v>
      </c>
      <c r="N115" s="210" t="s">
        <v>42</v>
      </c>
      <c r="O115" s="63"/>
      <c r="P115" s="181">
        <f>O115*H115</f>
        <v>0</v>
      </c>
      <c r="Q115" s="181">
        <v>3.0000000000000001E-3</v>
      </c>
      <c r="R115" s="181">
        <f>Q115*H115</f>
        <v>17.73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144</v>
      </c>
      <c r="AT115" s="183" t="s">
        <v>140</v>
      </c>
      <c r="AU115" s="183" t="s">
        <v>82</v>
      </c>
      <c r="AY115" s="16" t="s">
        <v>121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79</v>
      </c>
      <c r="BK115" s="184">
        <f>ROUND(I115*H115,2)</f>
        <v>0</v>
      </c>
      <c r="BL115" s="16" t="s">
        <v>128</v>
      </c>
      <c r="BM115" s="183" t="s">
        <v>190</v>
      </c>
    </row>
    <row r="116" spans="1:65" s="2" customFormat="1" ht="10.199999999999999">
      <c r="A116" s="33"/>
      <c r="B116" s="34"/>
      <c r="C116" s="35"/>
      <c r="D116" s="185" t="s">
        <v>130</v>
      </c>
      <c r="E116" s="35"/>
      <c r="F116" s="186" t="s">
        <v>188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130</v>
      </c>
      <c r="AU116" s="16" t="s">
        <v>82</v>
      </c>
    </row>
    <row r="117" spans="1:65" s="2" customFormat="1" ht="14.4" customHeight="1">
      <c r="A117" s="33"/>
      <c r="B117" s="34"/>
      <c r="C117" s="172" t="s">
        <v>191</v>
      </c>
      <c r="D117" s="172" t="s">
        <v>123</v>
      </c>
      <c r="E117" s="173" t="s">
        <v>192</v>
      </c>
      <c r="F117" s="174" t="s">
        <v>193</v>
      </c>
      <c r="G117" s="175" t="s">
        <v>151</v>
      </c>
      <c r="H117" s="176">
        <v>827</v>
      </c>
      <c r="I117" s="177"/>
      <c r="J117" s="178">
        <f>ROUND(I117*H117,2)</f>
        <v>0</v>
      </c>
      <c r="K117" s="174" t="s">
        <v>127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128</v>
      </c>
      <c r="AT117" s="183" t="s">
        <v>123</v>
      </c>
      <c r="AU117" s="183" t="s">
        <v>82</v>
      </c>
      <c r="AY117" s="16" t="s">
        <v>121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128</v>
      </c>
      <c r="BM117" s="183" t="s">
        <v>194</v>
      </c>
    </row>
    <row r="118" spans="1:65" s="2" customFormat="1" ht="19.2">
      <c r="A118" s="33"/>
      <c r="B118" s="34"/>
      <c r="C118" s="35"/>
      <c r="D118" s="185" t="s">
        <v>130</v>
      </c>
      <c r="E118" s="35"/>
      <c r="F118" s="186" t="s">
        <v>195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130</v>
      </c>
      <c r="AU118" s="16" t="s">
        <v>82</v>
      </c>
    </row>
    <row r="119" spans="1:65" s="13" customFormat="1" ht="10.199999999999999">
      <c r="B119" s="190"/>
      <c r="C119" s="191"/>
      <c r="D119" s="185" t="s">
        <v>132</v>
      </c>
      <c r="E119" s="192" t="s">
        <v>19</v>
      </c>
      <c r="F119" s="193" t="s">
        <v>160</v>
      </c>
      <c r="G119" s="191"/>
      <c r="H119" s="194">
        <v>827</v>
      </c>
      <c r="I119" s="195"/>
      <c r="J119" s="191"/>
      <c r="K119" s="191"/>
      <c r="L119" s="196"/>
      <c r="M119" s="197"/>
      <c r="N119" s="198"/>
      <c r="O119" s="198"/>
      <c r="P119" s="198"/>
      <c r="Q119" s="198"/>
      <c r="R119" s="198"/>
      <c r="S119" s="198"/>
      <c r="T119" s="199"/>
      <c r="AT119" s="200" t="s">
        <v>132</v>
      </c>
      <c r="AU119" s="200" t="s">
        <v>82</v>
      </c>
      <c r="AV119" s="13" t="s">
        <v>82</v>
      </c>
      <c r="AW119" s="13" t="s">
        <v>33</v>
      </c>
      <c r="AX119" s="13" t="s">
        <v>79</v>
      </c>
      <c r="AY119" s="200" t="s">
        <v>121</v>
      </c>
    </row>
    <row r="120" spans="1:65" s="2" customFormat="1" ht="14.4" customHeight="1">
      <c r="A120" s="33"/>
      <c r="B120" s="34"/>
      <c r="C120" s="201" t="s">
        <v>196</v>
      </c>
      <c r="D120" s="201" t="s">
        <v>140</v>
      </c>
      <c r="E120" s="202" t="s">
        <v>197</v>
      </c>
      <c r="F120" s="203" t="s">
        <v>198</v>
      </c>
      <c r="G120" s="204" t="s">
        <v>151</v>
      </c>
      <c r="H120" s="205">
        <v>827</v>
      </c>
      <c r="I120" s="206"/>
      <c r="J120" s="207">
        <f>ROUND(I120*H120,2)</f>
        <v>0</v>
      </c>
      <c r="K120" s="203" t="s">
        <v>19</v>
      </c>
      <c r="L120" s="208"/>
      <c r="M120" s="209" t="s">
        <v>19</v>
      </c>
      <c r="N120" s="210" t="s">
        <v>42</v>
      </c>
      <c r="O120" s="63"/>
      <c r="P120" s="181">
        <f>O120*H120</f>
        <v>0</v>
      </c>
      <c r="Q120" s="181">
        <v>3.5000000000000001E-3</v>
      </c>
      <c r="R120" s="181">
        <f>Q120*H120</f>
        <v>2.8944999999999999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144</v>
      </c>
      <c r="AT120" s="183" t="s">
        <v>140</v>
      </c>
      <c r="AU120" s="183" t="s">
        <v>82</v>
      </c>
      <c r="AY120" s="16" t="s">
        <v>121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128</v>
      </c>
      <c r="BM120" s="183" t="s">
        <v>199</v>
      </c>
    </row>
    <row r="121" spans="1:65" s="2" customFormat="1" ht="10.199999999999999">
      <c r="A121" s="33"/>
      <c r="B121" s="34"/>
      <c r="C121" s="35"/>
      <c r="D121" s="185" t="s">
        <v>130</v>
      </c>
      <c r="E121" s="35"/>
      <c r="F121" s="186" t="s">
        <v>198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130</v>
      </c>
      <c r="AU121" s="16" t="s">
        <v>82</v>
      </c>
    </row>
    <row r="122" spans="1:65" s="2" customFormat="1" ht="14.4" customHeight="1">
      <c r="A122" s="33"/>
      <c r="B122" s="34"/>
      <c r="C122" s="172" t="s">
        <v>200</v>
      </c>
      <c r="D122" s="172" t="s">
        <v>123</v>
      </c>
      <c r="E122" s="173" t="s">
        <v>201</v>
      </c>
      <c r="F122" s="174" t="s">
        <v>202</v>
      </c>
      <c r="G122" s="175" t="s">
        <v>151</v>
      </c>
      <c r="H122" s="176">
        <v>6737</v>
      </c>
      <c r="I122" s="177"/>
      <c r="J122" s="178">
        <f>ROUND(I122*H122,2)</f>
        <v>0</v>
      </c>
      <c r="K122" s="174" t="s">
        <v>127</v>
      </c>
      <c r="L122" s="38"/>
      <c r="M122" s="179" t="s">
        <v>19</v>
      </c>
      <c r="N122" s="180" t="s">
        <v>42</v>
      </c>
      <c r="O122" s="63"/>
      <c r="P122" s="181">
        <f>O122*H122</f>
        <v>0</v>
      </c>
      <c r="Q122" s="181">
        <v>5.0000000000000002E-5</v>
      </c>
      <c r="R122" s="181">
        <f>Q122*H122</f>
        <v>0.33685000000000004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128</v>
      </c>
      <c r="AT122" s="183" t="s">
        <v>123</v>
      </c>
      <c r="AU122" s="183" t="s">
        <v>82</v>
      </c>
      <c r="AY122" s="16" t="s">
        <v>121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128</v>
      </c>
      <c r="BM122" s="183" t="s">
        <v>203</v>
      </c>
    </row>
    <row r="123" spans="1:65" s="2" customFormat="1" ht="10.199999999999999">
      <c r="A123" s="33"/>
      <c r="B123" s="34"/>
      <c r="C123" s="35"/>
      <c r="D123" s="185" t="s">
        <v>130</v>
      </c>
      <c r="E123" s="35"/>
      <c r="F123" s="186" t="s">
        <v>204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130</v>
      </c>
      <c r="AU123" s="16" t="s">
        <v>82</v>
      </c>
    </row>
    <row r="124" spans="1:65" s="13" customFormat="1" ht="10.199999999999999">
      <c r="B124" s="190"/>
      <c r="C124" s="191"/>
      <c r="D124" s="185" t="s">
        <v>132</v>
      </c>
      <c r="E124" s="192" t="s">
        <v>19</v>
      </c>
      <c r="F124" s="193" t="s">
        <v>205</v>
      </c>
      <c r="G124" s="191"/>
      <c r="H124" s="194">
        <v>5910</v>
      </c>
      <c r="I124" s="195"/>
      <c r="J124" s="191"/>
      <c r="K124" s="191"/>
      <c r="L124" s="196"/>
      <c r="M124" s="197"/>
      <c r="N124" s="198"/>
      <c r="O124" s="198"/>
      <c r="P124" s="198"/>
      <c r="Q124" s="198"/>
      <c r="R124" s="198"/>
      <c r="S124" s="198"/>
      <c r="T124" s="199"/>
      <c r="AT124" s="200" t="s">
        <v>132</v>
      </c>
      <c r="AU124" s="200" t="s">
        <v>82</v>
      </c>
      <c r="AV124" s="13" t="s">
        <v>82</v>
      </c>
      <c r="AW124" s="13" t="s">
        <v>33</v>
      </c>
      <c r="AX124" s="13" t="s">
        <v>71</v>
      </c>
      <c r="AY124" s="200" t="s">
        <v>121</v>
      </c>
    </row>
    <row r="125" spans="1:65" s="13" customFormat="1" ht="10.199999999999999">
      <c r="B125" s="190"/>
      <c r="C125" s="191"/>
      <c r="D125" s="185" t="s">
        <v>132</v>
      </c>
      <c r="E125" s="192" t="s">
        <v>19</v>
      </c>
      <c r="F125" s="193" t="s">
        <v>206</v>
      </c>
      <c r="G125" s="191"/>
      <c r="H125" s="194">
        <v>827</v>
      </c>
      <c r="I125" s="195"/>
      <c r="J125" s="191"/>
      <c r="K125" s="191"/>
      <c r="L125" s="196"/>
      <c r="M125" s="197"/>
      <c r="N125" s="198"/>
      <c r="O125" s="198"/>
      <c r="P125" s="198"/>
      <c r="Q125" s="198"/>
      <c r="R125" s="198"/>
      <c r="S125" s="198"/>
      <c r="T125" s="199"/>
      <c r="AT125" s="200" t="s">
        <v>132</v>
      </c>
      <c r="AU125" s="200" t="s">
        <v>82</v>
      </c>
      <c r="AV125" s="13" t="s">
        <v>82</v>
      </c>
      <c r="AW125" s="13" t="s">
        <v>33</v>
      </c>
      <c r="AX125" s="13" t="s">
        <v>71</v>
      </c>
      <c r="AY125" s="200" t="s">
        <v>121</v>
      </c>
    </row>
    <row r="126" spans="1:65" s="2" customFormat="1" ht="14.4" customHeight="1">
      <c r="A126" s="33"/>
      <c r="B126" s="34"/>
      <c r="C126" s="201" t="s">
        <v>8</v>
      </c>
      <c r="D126" s="201" t="s">
        <v>140</v>
      </c>
      <c r="E126" s="202" t="s">
        <v>207</v>
      </c>
      <c r="F126" s="203" t="s">
        <v>208</v>
      </c>
      <c r="G126" s="204" t="s">
        <v>189</v>
      </c>
      <c r="H126" s="205">
        <v>5969.1</v>
      </c>
      <c r="I126" s="206"/>
      <c r="J126" s="207">
        <f>ROUND(I126*H126,2)</f>
        <v>0</v>
      </c>
      <c r="K126" s="203" t="s">
        <v>19</v>
      </c>
      <c r="L126" s="208"/>
      <c r="M126" s="209" t="s">
        <v>19</v>
      </c>
      <c r="N126" s="210" t="s">
        <v>42</v>
      </c>
      <c r="O126" s="63"/>
      <c r="P126" s="181">
        <f>O126*H126</f>
        <v>0</v>
      </c>
      <c r="Q126" s="181">
        <v>5.0000000000000001E-4</v>
      </c>
      <c r="R126" s="181">
        <f>Q126*H126</f>
        <v>2.98455</v>
      </c>
      <c r="S126" s="181">
        <v>0</v>
      </c>
      <c r="T126" s="18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3" t="s">
        <v>144</v>
      </c>
      <c r="AT126" s="183" t="s">
        <v>140</v>
      </c>
      <c r="AU126" s="183" t="s">
        <v>82</v>
      </c>
      <c r="AY126" s="16" t="s">
        <v>121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79</v>
      </c>
      <c r="BK126" s="184">
        <f>ROUND(I126*H126,2)</f>
        <v>0</v>
      </c>
      <c r="BL126" s="16" t="s">
        <v>128</v>
      </c>
      <c r="BM126" s="183" t="s">
        <v>209</v>
      </c>
    </row>
    <row r="127" spans="1:65" s="2" customFormat="1" ht="10.199999999999999">
      <c r="A127" s="33"/>
      <c r="B127" s="34"/>
      <c r="C127" s="35"/>
      <c r="D127" s="185" t="s">
        <v>130</v>
      </c>
      <c r="E127" s="35"/>
      <c r="F127" s="186" t="s">
        <v>208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130</v>
      </c>
      <c r="AU127" s="16" t="s">
        <v>82</v>
      </c>
    </row>
    <row r="128" spans="1:65" s="13" customFormat="1" ht="10.199999999999999">
      <c r="B128" s="190"/>
      <c r="C128" s="191"/>
      <c r="D128" s="185" t="s">
        <v>132</v>
      </c>
      <c r="E128" s="192" t="s">
        <v>19</v>
      </c>
      <c r="F128" s="193" t="s">
        <v>210</v>
      </c>
      <c r="G128" s="191"/>
      <c r="H128" s="194">
        <v>5969.1</v>
      </c>
      <c r="I128" s="195"/>
      <c r="J128" s="191"/>
      <c r="K128" s="191"/>
      <c r="L128" s="196"/>
      <c r="M128" s="197"/>
      <c r="N128" s="198"/>
      <c r="O128" s="198"/>
      <c r="P128" s="198"/>
      <c r="Q128" s="198"/>
      <c r="R128" s="198"/>
      <c r="S128" s="198"/>
      <c r="T128" s="199"/>
      <c r="AT128" s="200" t="s">
        <v>132</v>
      </c>
      <c r="AU128" s="200" t="s">
        <v>82</v>
      </c>
      <c r="AV128" s="13" t="s">
        <v>82</v>
      </c>
      <c r="AW128" s="13" t="s">
        <v>33</v>
      </c>
      <c r="AX128" s="13" t="s">
        <v>79</v>
      </c>
      <c r="AY128" s="200" t="s">
        <v>121</v>
      </c>
    </row>
    <row r="129" spans="1:65" s="2" customFormat="1" ht="14.4" customHeight="1">
      <c r="A129" s="33"/>
      <c r="B129" s="34"/>
      <c r="C129" s="201" t="s">
        <v>211</v>
      </c>
      <c r="D129" s="201" t="s">
        <v>140</v>
      </c>
      <c r="E129" s="202" t="s">
        <v>212</v>
      </c>
      <c r="F129" s="203" t="s">
        <v>213</v>
      </c>
      <c r="G129" s="204" t="s">
        <v>151</v>
      </c>
      <c r="H129" s="205">
        <v>835.27</v>
      </c>
      <c r="I129" s="206"/>
      <c r="J129" s="207">
        <f>ROUND(I129*H129,2)</f>
        <v>0</v>
      </c>
      <c r="K129" s="203" t="s">
        <v>127</v>
      </c>
      <c r="L129" s="208"/>
      <c r="M129" s="209" t="s">
        <v>19</v>
      </c>
      <c r="N129" s="210" t="s">
        <v>42</v>
      </c>
      <c r="O129" s="63"/>
      <c r="P129" s="181">
        <f>O129*H129</f>
        <v>0</v>
      </c>
      <c r="Q129" s="181">
        <v>4.7200000000000002E-3</v>
      </c>
      <c r="R129" s="181">
        <f>Q129*H129</f>
        <v>3.9424744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144</v>
      </c>
      <c r="AT129" s="183" t="s">
        <v>140</v>
      </c>
      <c r="AU129" s="183" t="s">
        <v>82</v>
      </c>
      <c r="AY129" s="16" t="s">
        <v>121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79</v>
      </c>
      <c r="BK129" s="184">
        <f>ROUND(I129*H129,2)</f>
        <v>0</v>
      </c>
      <c r="BL129" s="16" t="s">
        <v>128</v>
      </c>
      <c r="BM129" s="183" t="s">
        <v>214</v>
      </c>
    </row>
    <row r="130" spans="1:65" s="2" customFormat="1" ht="10.199999999999999">
      <c r="A130" s="33"/>
      <c r="B130" s="34"/>
      <c r="C130" s="35"/>
      <c r="D130" s="185" t="s">
        <v>130</v>
      </c>
      <c r="E130" s="35"/>
      <c r="F130" s="186" t="s">
        <v>213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130</v>
      </c>
      <c r="AU130" s="16" t="s">
        <v>82</v>
      </c>
    </row>
    <row r="131" spans="1:65" s="13" customFormat="1" ht="10.199999999999999">
      <c r="B131" s="190"/>
      <c r="C131" s="191"/>
      <c r="D131" s="185" t="s">
        <v>132</v>
      </c>
      <c r="E131" s="192" t="s">
        <v>19</v>
      </c>
      <c r="F131" s="193" t="s">
        <v>215</v>
      </c>
      <c r="G131" s="191"/>
      <c r="H131" s="194">
        <v>835.27</v>
      </c>
      <c r="I131" s="195"/>
      <c r="J131" s="191"/>
      <c r="K131" s="191"/>
      <c r="L131" s="196"/>
      <c r="M131" s="197"/>
      <c r="N131" s="198"/>
      <c r="O131" s="198"/>
      <c r="P131" s="198"/>
      <c r="Q131" s="198"/>
      <c r="R131" s="198"/>
      <c r="S131" s="198"/>
      <c r="T131" s="199"/>
      <c r="AT131" s="200" t="s">
        <v>132</v>
      </c>
      <c r="AU131" s="200" t="s">
        <v>82</v>
      </c>
      <c r="AV131" s="13" t="s">
        <v>82</v>
      </c>
      <c r="AW131" s="13" t="s">
        <v>33</v>
      </c>
      <c r="AX131" s="13" t="s">
        <v>79</v>
      </c>
      <c r="AY131" s="200" t="s">
        <v>121</v>
      </c>
    </row>
    <row r="132" spans="1:65" s="2" customFormat="1" ht="14.4" customHeight="1">
      <c r="A132" s="33"/>
      <c r="B132" s="34"/>
      <c r="C132" s="172" t="s">
        <v>216</v>
      </c>
      <c r="D132" s="172" t="s">
        <v>123</v>
      </c>
      <c r="E132" s="173" t="s">
        <v>217</v>
      </c>
      <c r="F132" s="174" t="s">
        <v>218</v>
      </c>
      <c r="G132" s="175" t="s">
        <v>151</v>
      </c>
      <c r="H132" s="176">
        <v>6737</v>
      </c>
      <c r="I132" s="177"/>
      <c r="J132" s="178">
        <f>ROUND(I132*H132,2)</f>
        <v>0</v>
      </c>
      <c r="K132" s="174" t="s">
        <v>127</v>
      </c>
      <c r="L132" s="38"/>
      <c r="M132" s="179" t="s">
        <v>19</v>
      </c>
      <c r="N132" s="180" t="s">
        <v>42</v>
      </c>
      <c r="O132" s="63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3" t="s">
        <v>128</v>
      </c>
      <c r="AT132" s="183" t="s">
        <v>123</v>
      </c>
      <c r="AU132" s="183" t="s">
        <v>82</v>
      </c>
      <c r="AY132" s="16" t="s">
        <v>121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79</v>
      </c>
      <c r="BK132" s="184">
        <f>ROUND(I132*H132,2)</f>
        <v>0</v>
      </c>
      <c r="BL132" s="16" t="s">
        <v>128</v>
      </c>
      <c r="BM132" s="183" t="s">
        <v>219</v>
      </c>
    </row>
    <row r="133" spans="1:65" s="2" customFormat="1" ht="10.199999999999999">
      <c r="A133" s="33"/>
      <c r="B133" s="34"/>
      <c r="C133" s="35"/>
      <c r="D133" s="185" t="s">
        <v>130</v>
      </c>
      <c r="E133" s="35"/>
      <c r="F133" s="186" t="s">
        <v>220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130</v>
      </c>
      <c r="AU133" s="16" t="s">
        <v>82</v>
      </c>
    </row>
    <row r="134" spans="1:65" s="2" customFormat="1" ht="19.2">
      <c r="A134" s="33"/>
      <c r="B134" s="34"/>
      <c r="C134" s="35"/>
      <c r="D134" s="185" t="s">
        <v>146</v>
      </c>
      <c r="E134" s="35"/>
      <c r="F134" s="211" t="s">
        <v>221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146</v>
      </c>
      <c r="AU134" s="16" t="s">
        <v>82</v>
      </c>
    </row>
    <row r="135" spans="1:65" s="13" customFormat="1" ht="10.199999999999999">
      <c r="B135" s="190"/>
      <c r="C135" s="191"/>
      <c r="D135" s="185" t="s">
        <v>132</v>
      </c>
      <c r="E135" s="192" t="s">
        <v>19</v>
      </c>
      <c r="F135" s="193" t="s">
        <v>222</v>
      </c>
      <c r="G135" s="191"/>
      <c r="H135" s="194">
        <v>6737</v>
      </c>
      <c r="I135" s="195"/>
      <c r="J135" s="191"/>
      <c r="K135" s="191"/>
      <c r="L135" s="196"/>
      <c r="M135" s="197"/>
      <c r="N135" s="198"/>
      <c r="O135" s="198"/>
      <c r="P135" s="198"/>
      <c r="Q135" s="198"/>
      <c r="R135" s="198"/>
      <c r="S135" s="198"/>
      <c r="T135" s="199"/>
      <c r="AT135" s="200" t="s">
        <v>132</v>
      </c>
      <c r="AU135" s="200" t="s">
        <v>82</v>
      </c>
      <c r="AV135" s="13" t="s">
        <v>82</v>
      </c>
      <c r="AW135" s="13" t="s">
        <v>33</v>
      </c>
      <c r="AX135" s="13" t="s">
        <v>79</v>
      </c>
      <c r="AY135" s="200" t="s">
        <v>121</v>
      </c>
    </row>
    <row r="136" spans="1:65" s="2" customFormat="1" ht="19.8" customHeight="1">
      <c r="A136" s="33"/>
      <c r="B136" s="34"/>
      <c r="C136" s="172" t="s">
        <v>223</v>
      </c>
      <c r="D136" s="172" t="s">
        <v>123</v>
      </c>
      <c r="E136" s="173" t="s">
        <v>224</v>
      </c>
      <c r="F136" s="174" t="s">
        <v>225</v>
      </c>
      <c r="G136" s="175" t="s">
        <v>126</v>
      </c>
      <c r="H136" s="176">
        <v>34360</v>
      </c>
      <c r="I136" s="177"/>
      <c r="J136" s="178">
        <f>ROUND(I136*H136,2)</f>
        <v>0</v>
      </c>
      <c r="K136" s="174" t="s">
        <v>127</v>
      </c>
      <c r="L136" s="38"/>
      <c r="M136" s="179" t="s">
        <v>19</v>
      </c>
      <c r="N136" s="180" t="s">
        <v>42</v>
      </c>
      <c r="O136" s="63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128</v>
      </c>
      <c r="AT136" s="183" t="s">
        <v>123</v>
      </c>
      <c r="AU136" s="183" t="s">
        <v>82</v>
      </c>
      <c r="AY136" s="16" t="s">
        <v>121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79</v>
      </c>
      <c r="BK136" s="184">
        <f>ROUND(I136*H136,2)</f>
        <v>0</v>
      </c>
      <c r="BL136" s="16" t="s">
        <v>128</v>
      </c>
      <c r="BM136" s="183" t="s">
        <v>226</v>
      </c>
    </row>
    <row r="137" spans="1:65" s="2" customFormat="1" ht="19.2">
      <c r="A137" s="33"/>
      <c r="B137" s="34"/>
      <c r="C137" s="35"/>
      <c r="D137" s="185" t="s">
        <v>130</v>
      </c>
      <c r="E137" s="35"/>
      <c r="F137" s="186" t="s">
        <v>227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130</v>
      </c>
      <c r="AU137" s="16" t="s">
        <v>82</v>
      </c>
    </row>
    <row r="138" spans="1:65" s="2" customFormat="1" ht="19.2">
      <c r="A138" s="33"/>
      <c r="B138" s="34"/>
      <c r="C138" s="35"/>
      <c r="D138" s="185" t="s">
        <v>146</v>
      </c>
      <c r="E138" s="35"/>
      <c r="F138" s="211" t="s">
        <v>228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146</v>
      </c>
      <c r="AU138" s="16" t="s">
        <v>82</v>
      </c>
    </row>
    <row r="139" spans="1:65" s="13" customFormat="1" ht="10.199999999999999">
      <c r="B139" s="190"/>
      <c r="C139" s="191"/>
      <c r="D139" s="185" t="s">
        <v>132</v>
      </c>
      <c r="E139" s="192" t="s">
        <v>19</v>
      </c>
      <c r="F139" s="193" t="s">
        <v>229</v>
      </c>
      <c r="G139" s="191"/>
      <c r="H139" s="194">
        <v>34360</v>
      </c>
      <c r="I139" s="195"/>
      <c r="J139" s="191"/>
      <c r="K139" s="191"/>
      <c r="L139" s="196"/>
      <c r="M139" s="197"/>
      <c r="N139" s="198"/>
      <c r="O139" s="198"/>
      <c r="P139" s="198"/>
      <c r="Q139" s="198"/>
      <c r="R139" s="198"/>
      <c r="S139" s="198"/>
      <c r="T139" s="199"/>
      <c r="AT139" s="200" t="s">
        <v>132</v>
      </c>
      <c r="AU139" s="200" t="s">
        <v>82</v>
      </c>
      <c r="AV139" s="13" t="s">
        <v>82</v>
      </c>
      <c r="AW139" s="13" t="s">
        <v>33</v>
      </c>
      <c r="AX139" s="13" t="s">
        <v>79</v>
      </c>
      <c r="AY139" s="200" t="s">
        <v>121</v>
      </c>
    </row>
    <row r="140" spans="1:65" s="2" customFormat="1" ht="14.4" customHeight="1">
      <c r="A140" s="33"/>
      <c r="B140" s="34"/>
      <c r="C140" s="172" t="s">
        <v>230</v>
      </c>
      <c r="D140" s="172" t="s">
        <v>123</v>
      </c>
      <c r="E140" s="173" t="s">
        <v>231</v>
      </c>
      <c r="F140" s="174" t="s">
        <v>232</v>
      </c>
      <c r="G140" s="175" t="s">
        <v>151</v>
      </c>
      <c r="H140" s="176">
        <v>18</v>
      </c>
      <c r="I140" s="177"/>
      <c r="J140" s="178">
        <f>ROUND(I140*H140,2)</f>
        <v>0</v>
      </c>
      <c r="K140" s="174" t="s">
        <v>127</v>
      </c>
      <c r="L140" s="38"/>
      <c r="M140" s="179" t="s">
        <v>19</v>
      </c>
      <c r="N140" s="180" t="s">
        <v>42</v>
      </c>
      <c r="O140" s="63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3" t="s">
        <v>128</v>
      </c>
      <c r="AT140" s="183" t="s">
        <v>123</v>
      </c>
      <c r="AU140" s="183" t="s">
        <v>82</v>
      </c>
      <c r="AY140" s="16" t="s">
        <v>121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79</v>
      </c>
      <c r="BK140" s="184">
        <f>ROUND(I140*H140,2)</f>
        <v>0</v>
      </c>
      <c r="BL140" s="16" t="s">
        <v>128</v>
      </c>
      <c r="BM140" s="183" t="s">
        <v>233</v>
      </c>
    </row>
    <row r="141" spans="1:65" s="2" customFormat="1" ht="10.199999999999999">
      <c r="A141" s="33"/>
      <c r="B141" s="34"/>
      <c r="C141" s="35"/>
      <c r="D141" s="185" t="s">
        <v>130</v>
      </c>
      <c r="E141" s="35"/>
      <c r="F141" s="186" t="s">
        <v>234</v>
      </c>
      <c r="G141" s="35"/>
      <c r="H141" s="35"/>
      <c r="I141" s="187"/>
      <c r="J141" s="35"/>
      <c r="K141" s="35"/>
      <c r="L141" s="38"/>
      <c r="M141" s="188"/>
      <c r="N141" s="189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130</v>
      </c>
      <c r="AU141" s="16" t="s">
        <v>82</v>
      </c>
    </row>
    <row r="142" spans="1:65" s="13" customFormat="1" ht="10.199999999999999">
      <c r="B142" s="190"/>
      <c r="C142" s="191"/>
      <c r="D142" s="185" t="s">
        <v>132</v>
      </c>
      <c r="E142" s="192" t="s">
        <v>19</v>
      </c>
      <c r="F142" s="193" t="s">
        <v>235</v>
      </c>
      <c r="G142" s="191"/>
      <c r="H142" s="194">
        <v>18</v>
      </c>
      <c r="I142" s="195"/>
      <c r="J142" s="191"/>
      <c r="K142" s="191"/>
      <c r="L142" s="196"/>
      <c r="M142" s="197"/>
      <c r="N142" s="198"/>
      <c r="O142" s="198"/>
      <c r="P142" s="198"/>
      <c r="Q142" s="198"/>
      <c r="R142" s="198"/>
      <c r="S142" s="198"/>
      <c r="T142" s="199"/>
      <c r="AT142" s="200" t="s">
        <v>132</v>
      </c>
      <c r="AU142" s="200" t="s">
        <v>82</v>
      </c>
      <c r="AV142" s="13" t="s">
        <v>82</v>
      </c>
      <c r="AW142" s="13" t="s">
        <v>33</v>
      </c>
      <c r="AX142" s="13" t="s">
        <v>79</v>
      </c>
      <c r="AY142" s="200" t="s">
        <v>121</v>
      </c>
    </row>
    <row r="143" spans="1:65" s="2" customFormat="1" ht="14.4" customHeight="1">
      <c r="A143" s="33"/>
      <c r="B143" s="34"/>
      <c r="C143" s="201" t="s">
        <v>236</v>
      </c>
      <c r="D143" s="201" t="s">
        <v>140</v>
      </c>
      <c r="E143" s="202" t="s">
        <v>237</v>
      </c>
      <c r="F143" s="203" t="s">
        <v>238</v>
      </c>
      <c r="G143" s="204" t="s">
        <v>143</v>
      </c>
      <c r="H143" s="205">
        <v>0.9</v>
      </c>
      <c r="I143" s="206"/>
      <c r="J143" s="207">
        <f>ROUND(I143*H143,2)</f>
        <v>0</v>
      </c>
      <c r="K143" s="203" t="s">
        <v>19</v>
      </c>
      <c r="L143" s="208"/>
      <c r="M143" s="209" t="s">
        <v>19</v>
      </c>
      <c r="N143" s="210" t="s">
        <v>42</v>
      </c>
      <c r="O143" s="63"/>
      <c r="P143" s="181">
        <f>O143*H143</f>
        <v>0</v>
      </c>
      <c r="Q143" s="181">
        <v>1E-3</v>
      </c>
      <c r="R143" s="181">
        <f>Q143*H143</f>
        <v>9.0000000000000008E-4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144</v>
      </c>
      <c r="AT143" s="183" t="s">
        <v>140</v>
      </c>
      <c r="AU143" s="183" t="s">
        <v>82</v>
      </c>
      <c r="AY143" s="16" t="s">
        <v>121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79</v>
      </c>
      <c r="BK143" s="184">
        <f>ROUND(I143*H143,2)</f>
        <v>0</v>
      </c>
      <c r="BL143" s="16" t="s">
        <v>128</v>
      </c>
      <c r="BM143" s="183" t="s">
        <v>239</v>
      </c>
    </row>
    <row r="144" spans="1:65" s="2" customFormat="1" ht="10.199999999999999">
      <c r="A144" s="33"/>
      <c r="B144" s="34"/>
      <c r="C144" s="35"/>
      <c r="D144" s="185" t="s">
        <v>130</v>
      </c>
      <c r="E144" s="35"/>
      <c r="F144" s="186" t="s">
        <v>238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130</v>
      </c>
      <c r="AU144" s="16" t="s">
        <v>82</v>
      </c>
    </row>
    <row r="145" spans="1:65" s="13" customFormat="1" ht="10.199999999999999">
      <c r="B145" s="190"/>
      <c r="C145" s="191"/>
      <c r="D145" s="185" t="s">
        <v>132</v>
      </c>
      <c r="E145" s="192" t="s">
        <v>19</v>
      </c>
      <c r="F145" s="193" t="s">
        <v>240</v>
      </c>
      <c r="G145" s="191"/>
      <c r="H145" s="194">
        <v>0.9</v>
      </c>
      <c r="I145" s="195"/>
      <c r="J145" s="191"/>
      <c r="K145" s="191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132</v>
      </c>
      <c r="AU145" s="200" t="s">
        <v>82</v>
      </c>
      <c r="AV145" s="13" t="s">
        <v>82</v>
      </c>
      <c r="AW145" s="13" t="s">
        <v>33</v>
      </c>
      <c r="AX145" s="13" t="s">
        <v>79</v>
      </c>
      <c r="AY145" s="200" t="s">
        <v>121</v>
      </c>
    </row>
    <row r="146" spans="1:65" s="2" customFormat="1" ht="14.4" customHeight="1">
      <c r="A146" s="33"/>
      <c r="B146" s="34"/>
      <c r="C146" s="172" t="s">
        <v>7</v>
      </c>
      <c r="D146" s="172" t="s">
        <v>123</v>
      </c>
      <c r="E146" s="173" t="s">
        <v>241</v>
      </c>
      <c r="F146" s="174" t="s">
        <v>242</v>
      </c>
      <c r="G146" s="175" t="s">
        <v>151</v>
      </c>
      <c r="H146" s="176">
        <v>18</v>
      </c>
      <c r="I146" s="177"/>
      <c r="J146" s="178">
        <f>ROUND(I146*H146,2)</f>
        <v>0</v>
      </c>
      <c r="K146" s="174" t="s">
        <v>127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2.0799999999999998E-3</v>
      </c>
      <c r="R146" s="181">
        <f>Q146*H146</f>
        <v>3.7439999999999994E-2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128</v>
      </c>
      <c r="AT146" s="183" t="s">
        <v>123</v>
      </c>
      <c r="AU146" s="183" t="s">
        <v>82</v>
      </c>
      <c r="AY146" s="16" t="s">
        <v>121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128</v>
      </c>
      <c r="BM146" s="183" t="s">
        <v>243</v>
      </c>
    </row>
    <row r="147" spans="1:65" s="2" customFormat="1" ht="10.199999999999999">
      <c r="A147" s="33"/>
      <c r="B147" s="34"/>
      <c r="C147" s="35"/>
      <c r="D147" s="185" t="s">
        <v>130</v>
      </c>
      <c r="E147" s="35"/>
      <c r="F147" s="186" t="s">
        <v>244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130</v>
      </c>
      <c r="AU147" s="16" t="s">
        <v>82</v>
      </c>
    </row>
    <row r="148" spans="1:65" s="13" customFormat="1" ht="10.199999999999999">
      <c r="B148" s="190"/>
      <c r="C148" s="191"/>
      <c r="D148" s="185" t="s">
        <v>132</v>
      </c>
      <c r="E148" s="192" t="s">
        <v>19</v>
      </c>
      <c r="F148" s="193" t="s">
        <v>235</v>
      </c>
      <c r="G148" s="191"/>
      <c r="H148" s="194">
        <v>18</v>
      </c>
      <c r="I148" s="195"/>
      <c r="J148" s="191"/>
      <c r="K148" s="191"/>
      <c r="L148" s="196"/>
      <c r="M148" s="197"/>
      <c r="N148" s="198"/>
      <c r="O148" s="198"/>
      <c r="P148" s="198"/>
      <c r="Q148" s="198"/>
      <c r="R148" s="198"/>
      <c r="S148" s="198"/>
      <c r="T148" s="199"/>
      <c r="AT148" s="200" t="s">
        <v>132</v>
      </c>
      <c r="AU148" s="200" t="s">
        <v>82</v>
      </c>
      <c r="AV148" s="13" t="s">
        <v>82</v>
      </c>
      <c r="AW148" s="13" t="s">
        <v>33</v>
      </c>
      <c r="AX148" s="13" t="s">
        <v>79</v>
      </c>
      <c r="AY148" s="200" t="s">
        <v>121</v>
      </c>
    </row>
    <row r="149" spans="1:65" s="2" customFormat="1" ht="14.4" customHeight="1">
      <c r="A149" s="33"/>
      <c r="B149" s="34"/>
      <c r="C149" s="172" t="s">
        <v>245</v>
      </c>
      <c r="D149" s="172" t="s">
        <v>123</v>
      </c>
      <c r="E149" s="173" t="s">
        <v>246</v>
      </c>
      <c r="F149" s="174" t="s">
        <v>247</v>
      </c>
      <c r="G149" s="175" t="s">
        <v>151</v>
      </c>
      <c r="H149" s="176">
        <v>6737</v>
      </c>
      <c r="I149" s="177"/>
      <c r="J149" s="178">
        <f>ROUND(I149*H149,2)</f>
        <v>0</v>
      </c>
      <c r="K149" s="174" t="s">
        <v>127</v>
      </c>
      <c r="L149" s="38"/>
      <c r="M149" s="179" t="s">
        <v>19</v>
      </c>
      <c r="N149" s="180" t="s">
        <v>42</v>
      </c>
      <c r="O149" s="63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3" t="s">
        <v>128</v>
      </c>
      <c r="AT149" s="183" t="s">
        <v>123</v>
      </c>
      <c r="AU149" s="183" t="s">
        <v>82</v>
      </c>
      <c r="AY149" s="16" t="s">
        <v>121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79</v>
      </c>
      <c r="BK149" s="184">
        <f>ROUND(I149*H149,2)</f>
        <v>0</v>
      </c>
      <c r="BL149" s="16" t="s">
        <v>128</v>
      </c>
      <c r="BM149" s="183" t="s">
        <v>248</v>
      </c>
    </row>
    <row r="150" spans="1:65" s="2" customFormat="1" ht="10.199999999999999">
      <c r="A150" s="33"/>
      <c r="B150" s="34"/>
      <c r="C150" s="35"/>
      <c r="D150" s="185" t="s">
        <v>130</v>
      </c>
      <c r="E150" s="35"/>
      <c r="F150" s="186" t="s">
        <v>249</v>
      </c>
      <c r="G150" s="35"/>
      <c r="H150" s="35"/>
      <c r="I150" s="187"/>
      <c r="J150" s="35"/>
      <c r="K150" s="35"/>
      <c r="L150" s="38"/>
      <c r="M150" s="188"/>
      <c r="N150" s="189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130</v>
      </c>
      <c r="AU150" s="16" t="s">
        <v>82</v>
      </c>
    </row>
    <row r="151" spans="1:65" s="13" customFormat="1" ht="10.199999999999999">
      <c r="B151" s="190"/>
      <c r="C151" s="191"/>
      <c r="D151" s="185" t="s">
        <v>132</v>
      </c>
      <c r="E151" s="192" t="s">
        <v>19</v>
      </c>
      <c r="F151" s="193" t="s">
        <v>222</v>
      </c>
      <c r="G151" s="191"/>
      <c r="H151" s="194">
        <v>6737</v>
      </c>
      <c r="I151" s="195"/>
      <c r="J151" s="191"/>
      <c r="K151" s="191"/>
      <c r="L151" s="196"/>
      <c r="M151" s="197"/>
      <c r="N151" s="198"/>
      <c r="O151" s="198"/>
      <c r="P151" s="198"/>
      <c r="Q151" s="198"/>
      <c r="R151" s="198"/>
      <c r="S151" s="198"/>
      <c r="T151" s="199"/>
      <c r="AT151" s="200" t="s">
        <v>132</v>
      </c>
      <c r="AU151" s="200" t="s">
        <v>82</v>
      </c>
      <c r="AV151" s="13" t="s">
        <v>82</v>
      </c>
      <c r="AW151" s="13" t="s">
        <v>33</v>
      </c>
      <c r="AX151" s="13" t="s">
        <v>79</v>
      </c>
      <c r="AY151" s="200" t="s">
        <v>121</v>
      </c>
    </row>
    <row r="152" spans="1:65" s="2" customFormat="1" ht="14.4" customHeight="1">
      <c r="A152" s="33"/>
      <c r="B152" s="34"/>
      <c r="C152" s="201" t="s">
        <v>250</v>
      </c>
      <c r="D152" s="201" t="s">
        <v>140</v>
      </c>
      <c r="E152" s="202" t="s">
        <v>251</v>
      </c>
      <c r="F152" s="203" t="s">
        <v>252</v>
      </c>
      <c r="G152" s="204" t="s">
        <v>189</v>
      </c>
      <c r="H152" s="205">
        <v>3782</v>
      </c>
      <c r="I152" s="206"/>
      <c r="J152" s="207">
        <f>ROUND(I152*H152,2)</f>
        <v>0</v>
      </c>
      <c r="K152" s="203" t="s">
        <v>19</v>
      </c>
      <c r="L152" s="208"/>
      <c r="M152" s="209" t="s">
        <v>19</v>
      </c>
      <c r="N152" s="210" t="s">
        <v>42</v>
      </c>
      <c r="O152" s="63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3" t="s">
        <v>144</v>
      </c>
      <c r="AT152" s="183" t="s">
        <v>140</v>
      </c>
      <c r="AU152" s="183" t="s">
        <v>82</v>
      </c>
      <c r="AY152" s="16" t="s">
        <v>121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79</v>
      </c>
      <c r="BK152" s="184">
        <f>ROUND(I152*H152,2)</f>
        <v>0</v>
      </c>
      <c r="BL152" s="16" t="s">
        <v>128</v>
      </c>
      <c r="BM152" s="183" t="s">
        <v>253</v>
      </c>
    </row>
    <row r="153" spans="1:65" s="2" customFormat="1" ht="10.199999999999999">
      <c r="A153" s="33"/>
      <c r="B153" s="34"/>
      <c r="C153" s="35"/>
      <c r="D153" s="185" t="s">
        <v>130</v>
      </c>
      <c r="E153" s="35"/>
      <c r="F153" s="186" t="s">
        <v>252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130</v>
      </c>
      <c r="AU153" s="16" t="s">
        <v>82</v>
      </c>
    </row>
    <row r="154" spans="1:65" s="13" customFormat="1" ht="10.199999999999999">
      <c r="B154" s="190"/>
      <c r="C154" s="191"/>
      <c r="D154" s="185" t="s">
        <v>132</v>
      </c>
      <c r="E154" s="192" t="s">
        <v>19</v>
      </c>
      <c r="F154" s="193" t="s">
        <v>254</v>
      </c>
      <c r="G154" s="191"/>
      <c r="H154" s="194">
        <v>2955</v>
      </c>
      <c r="I154" s="195"/>
      <c r="J154" s="191"/>
      <c r="K154" s="191"/>
      <c r="L154" s="196"/>
      <c r="M154" s="197"/>
      <c r="N154" s="198"/>
      <c r="O154" s="198"/>
      <c r="P154" s="198"/>
      <c r="Q154" s="198"/>
      <c r="R154" s="198"/>
      <c r="S154" s="198"/>
      <c r="T154" s="199"/>
      <c r="AT154" s="200" t="s">
        <v>132</v>
      </c>
      <c r="AU154" s="200" t="s">
        <v>82</v>
      </c>
      <c r="AV154" s="13" t="s">
        <v>82</v>
      </c>
      <c r="AW154" s="13" t="s">
        <v>33</v>
      </c>
      <c r="AX154" s="13" t="s">
        <v>71</v>
      </c>
      <c r="AY154" s="200" t="s">
        <v>121</v>
      </c>
    </row>
    <row r="155" spans="1:65" s="13" customFormat="1" ht="10.199999999999999">
      <c r="B155" s="190"/>
      <c r="C155" s="191"/>
      <c r="D155" s="185" t="s">
        <v>132</v>
      </c>
      <c r="E155" s="192" t="s">
        <v>19</v>
      </c>
      <c r="F155" s="193" t="s">
        <v>255</v>
      </c>
      <c r="G155" s="191"/>
      <c r="H155" s="194">
        <v>827</v>
      </c>
      <c r="I155" s="195"/>
      <c r="J155" s="191"/>
      <c r="K155" s="191"/>
      <c r="L155" s="196"/>
      <c r="M155" s="197"/>
      <c r="N155" s="198"/>
      <c r="O155" s="198"/>
      <c r="P155" s="198"/>
      <c r="Q155" s="198"/>
      <c r="R155" s="198"/>
      <c r="S155" s="198"/>
      <c r="T155" s="199"/>
      <c r="AT155" s="200" t="s">
        <v>132</v>
      </c>
      <c r="AU155" s="200" t="s">
        <v>82</v>
      </c>
      <c r="AV155" s="13" t="s">
        <v>82</v>
      </c>
      <c r="AW155" s="13" t="s">
        <v>33</v>
      </c>
      <c r="AX155" s="13" t="s">
        <v>71</v>
      </c>
      <c r="AY155" s="200" t="s">
        <v>121</v>
      </c>
    </row>
    <row r="156" spans="1:65" s="12" customFormat="1" ht="22.8" customHeight="1">
      <c r="B156" s="156"/>
      <c r="C156" s="157"/>
      <c r="D156" s="158" t="s">
        <v>70</v>
      </c>
      <c r="E156" s="170" t="s">
        <v>139</v>
      </c>
      <c r="F156" s="170" t="s">
        <v>256</v>
      </c>
      <c r="G156" s="157"/>
      <c r="H156" s="157"/>
      <c r="I156" s="160"/>
      <c r="J156" s="171">
        <f>BK156</f>
        <v>0</v>
      </c>
      <c r="K156" s="157"/>
      <c r="L156" s="162"/>
      <c r="M156" s="163"/>
      <c r="N156" s="164"/>
      <c r="O156" s="164"/>
      <c r="P156" s="165">
        <f>SUM(P157:P164)</f>
        <v>0</v>
      </c>
      <c r="Q156" s="164"/>
      <c r="R156" s="165">
        <f>SUM(R157:R164)</f>
        <v>17.5</v>
      </c>
      <c r="S156" s="164"/>
      <c r="T156" s="166">
        <f>SUM(T157:T164)</f>
        <v>0</v>
      </c>
      <c r="AR156" s="167" t="s">
        <v>79</v>
      </c>
      <c r="AT156" s="168" t="s">
        <v>70</v>
      </c>
      <c r="AU156" s="168" t="s">
        <v>79</v>
      </c>
      <c r="AY156" s="167" t="s">
        <v>121</v>
      </c>
      <c r="BK156" s="169">
        <f>SUM(BK157:BK164)</f>
        <v>0</v>
      </c>
    </row>
    <row r="157" spans="1:65" s="2" customFormat="1" ht="14.4" customHeight="1">
      <c r="A157" s="33"/>
      <c r="B157" s="34"/>
      <c r="C157" s="172" t="s">
        <v>257</v>
      </c>
      <c r="D157" s="172" t="s">
        <v>123</v>
      </c>
      <c r="E157" s="173" t="s">
        <v>258</v>
      </c>
      <c r="F157" s="174" t="s">
        <v>259</v>
      </c>
      <c r="G157" s="175" t="s">
        <v>260</v>
      </c>
      <c r="H157" s="176">
        <v>1750</v>
      </c>
      <c r="I157" s="177"/>
      <c r="J157" s="178">
        <f>ROUND(I157*H157,2)</f>
        <v>0</v>
      </c>
      <c r="K157" s="174" t="s">
        <v>19</v>
      </c>
      <c r="L157" s="38"/>
      <c r="M157" s="179" t="s">
        <v>19</v>
      </c>
      <c r="N157" s="180" t="s">
        <v>42</v>
      </c>
      <c r="O157" s="63"/>
      <c r="P157" s="181">
        <f>O157*H157</f>
        <v>0</v>
      </c>
      <c r="Q157" s="181">
        <v>0.01</v>
      </c>
      <c r="R157" s="181">
        <f>Q157*H157</f>
        <v>17.5</v>
      </c>
      <c r="S157" s="181">
        <v>0</v>
      </c>
      <c r="T157" s="18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3" t="s">
        <v>128</v>
      </c>
      <c r="AT157" s="183" t="s">
        <v>123</v>
      </c>
      <c r="AU157" s="183" t="s">
        <v>82</v>
      </c>
      <c r="AY157" s="16" t="s">
        <v>121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79</v>
      </c>
      <c r="BK157" s="184">
        <f>ROUND(I157*H157,2)</f>
        <v>0</v>
      </c>
      <c r="BL157" s="16" t="s">
        <v>128</v>
      </c>
      <c r="BM157" s="183" t="s">
        <v>261</v>
      </c>
    </row>
    <row r="158" spans="1:65" s="2" customFormat="1" ht="10.199999999999999">
      <c r="A158" s="33"/>
      <c r="B158" s="34"/>
      <c r="C158" s="35"/>
      <c r="D158" s="185" t="s">
        <v>130</v>
      </c>
      <c r="E158" s="35"/>
      <c r="F158" s="186" t="s">
        <v>259</v>
      </c>
      <c r="G158" s="35"/>
      <c r="H158" s="35"/>
      <c r="I158" s="187"/>
      <c r="J158" s="35"/>
      <c r="K158" s="35"/>
      <c r="L158" s="38"/>
      <c r="M158" s="188"/>
      <c r="N158" s="189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130</v>
      </c>
      <c r="AU158" s="16" t="s">
        <v>82</v>
      </c>
    </row>
    <row r="159" spans="1:65" s="2" customFormat="1" ht="28.8">
      <c r="A159" s="33"/>
      <c r="B159" s="34"/>
      <c r="C159" s="35"/>
      <c r="D159" s="185" t="s">
        <v>146</v>
      </c>
      <c r="E159" s="35"/>
      <c r="F159" s="211" t="s">
        <v>262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146</v>
      </c>
      <c r="AU159" s="16" t="s">
        <v>82</v>
      </c>
    </row>
    <row r="160" spans="1:65" s="13" customFormat="1" ht="10.199999999999999">
      <c r="B160" s="190"/>
      <c r="C160" s="191"/>
      <c r="D160" s="185" t="s">
        <v>132</v>
      </c>
      <c r="E160" s="192" t="s">
        <v>19</v>
      </c>
      <c r="F160" s="193" t="s">
        <v>263</v>
      </c>
      <c r="G160" s="191"/>
      <c r="H160" s="194">
        <v>1750</v>
      </c>
      <c r="I160" s="195"/>
      <c r="J160" s="191"/>
      <c r="K160" s="191"/>
      <c r="L160" s="196"/>
      <c r="M160" s="197"/>
      <c r="N160" s="198"/>
      <c r="O160" s="198"/>
      <c r="P160" s="198"/>
      <c r="Q160" s="198"/>
      <c r="R160" s="198"/>
      <c r="S160" s="198"/>
      <c r="T160" s="199"/>
      <c r="AT160" s="200" t="s">
        <v>132</v>
      </c>
      <c r="AU160" s="200" t="s">
        <v>82</v>
      </c>
      <c r="AV160" s="13" t="s">
        <v>82</v>
      </c>
      <c r="AW160" s="13" t="s">
        <v>33</v>
      </c>
      <c r="AX160" s="13" t="s">
        <v>79</v>
      </c>
      <c r="AY160" s="200" t="s">
        <v>121</v>
      </c>
    </row>
    <row r="161" spans="1:65" s="2" customFormat="1" ht="14.4" customHeight="1">
      <c r="A161" s="33"/>
      <c r="B161" s="34"/>
      <c r="C161" s="172" t="s">
        <v>264</v>
      </c>
      <c r="D161" s="172" t="s">
        <v>123</v>
      </c>
      <c r="E161" s="173" t="s">
        <v>265</v>
      </c>
      <c r="F161" s="174" t="s">
        <v>266</v>
      </c>
      <c r="G161" s="175" t="s">
        <v>189</v>
      </c>
      <c r="H161" s="176">
        <v>10</v>
      </c>
      <c r="I161" s="177"/>
      <c r="J161" s="178">
        <f>ROUND(I161*H161,2)</f>
        <v>0</v>
      </c>
      <c r="K161" s="174" t="s">
        <v>19</v>
      </c>
      <c r="L161" s="38"/>
      <c r="M161" s="179" t="s">
        <v>19</v>
      </c>
      <c r="N161" s="180" t="s">
        <v>42</v>
      </c>
      <c r="O161" s="63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3" t="s">
        <v>128</v>
      </c>
      <c r="AT161" s="183" t="s">
        <v>123</v>
      </c>
      <c r="AU161" s="183" t="s">
        <v>82</v>
      </c>
      <c r="AY161" s="16" t="s">
        <v>121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6" t="s">
        <v>79</v>
      </c>
      <c r="BK161" s="184">
        <f>ROUND(I161*H161,2)</f>
        <v>0</v>
      </c>
      <c r="BL161" s="16" t="s">
        <v>128</v>
      </c>
      <c r="BM161" s="183" t="s">
        <v>267</v>
      </c>
    </row>
    <row r="162" spans="1:65" s="2" customFormat="1" ht="10.199999999999999">
      <c r="A162" s="33"/>
      <c r="B162" s="34"/>
      <c r="C162" s="35"/>
      <c r="D162" s="185" t="s">
        <v>130</v>
      </c>
      <c r="E162" s="35"/>
      <c r="F162" s="186" t="s">
        <v>266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130</v>
      </c>
      <c r="AU162" s="16" t="s">
        <v>82</v>
      </c>
    </row>
    <row r="163" spans="1:65" s="2" customFormat="1" ht="28.8">
      <c r="A163" s="33"/>
      <c r="B163" s="34"/>
      <c r="C163" s="35"/>
      <c r="D163" s="185" t="s">
        <v>146</v>
      </c>
      <c r="E163" s="35"/>
      <c r="F163" s="211" t="s">
        <v>268</v>
      </c>
      <c r="G163" s="35"/>
      <c r="H163" s="35"/>
      <c r="I163" s="187"/>
      <c r="J163" s="35"/>
      <c r="K163" s="35"/>
      <c r="L163" s="38"/>
      <c r="M163" s="188"/>
      <c r="N163" s="189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146</v>
      </c>
      <c r="AU163" s="16" t="s">
        <v>82</v>
      </c>
    </row>
    <row r="164" spans="1:65" s="13" customFormat="1" ht="10.199999999999999">
      <c r="B164" s="190"/>
      <c r="C164" s="191"/>
      <c r="D164" s="185" t="s">
        <v>132</v>
      </c>
      <c r="E164" s="192" t="s">
        <v>19</v>
      </c>
      <c r="F164" s="193" t="s">
        <v>269</v>
      </c>
      <c r="G164" s="191"/>
      <c r="H164" s="194">
        <v>10</v>
      </c>
      <c r="I164" s="195"/>
      <c r="J164" s="191"/>
      <c r="K164" s="191"/>
      <c r="L164" s="196"/>
      <c r="M164" s="197"/>
      <c r="N164" s="198"/>
      <c r="O164" s="198"/>
      <c r="P164" s="198"/>
      <c r="Q164" s="198"/>
      <c r="R164" s="198"/>
      <c r="S164" s="198"/>
      <c r="T164" s="199"/>
      <c r="AT164" s="200" t="s">
        <v>132</v>
      </c>
      <c r="AU164" s="200" t="s">
        <v>82</v>
      </c>
      <c r="AV164" s="13" t="s">
        <v>82</v>
      </c>
      <c r="AW164" s="13" t="s">
        <v>33</v>
      </c>
      <c r="AX164" s="13" t="s">
        <v>79</v>
      </c>
      <c r="AY164" s="200" t="s">
        <v>121</v>
      </c>
    </row>
    <row r="165" spans="1:65" s="12" customFormat="1" ht="22.8" customHeight="1">
      <c r="B165" s="156"/>
      <c r="C165" s="157"/>
      <c r="D165" s="158" t="s">
        <v>70</v>
      </c>
      <c r="E165" s="170" t="s">
        <v>270</v>
      </c>
      <c r="F165" s="170" t="s">
        <v>271</v>
      </c>
      <c r="G165" s="157"/>
      <c r="H165" s="157"/>
      <c r="I165" s="160"/>
      <c r="J165" s="171">
        <f>BK165</f>
        <v>0</v>
      </c>
      <c r="K165" s="157"/>
      <c r="L165" s="162"/>
      <c r="M165" s="163"/>
      <c r="N165" s="164"/>
      <c r="O165" s="164"/>
      <c r="P165" s="165">
        <f>SUM(P166:P167)</f>
        <v>0</v>
      </c>
      <c r="Q165" s="164"/>
      <c r="R165" s="165">
        <f>SUM(R166:R167)</f>
        <v>0</v>
      </c>
      <c r="S165" s="164"/>
      <c r="T165" s="166">
        <f>SUM(T166:T167)</f>
        <v>0</v>
      </c>
      <c r="AR165" s="167" t="s">
        <v>79</v>
      </c>
      <c r="AT165" s="168" t="s">
        <v>70</v>
      </c>
      <c r="AU165" s="168" t="s">
        <v>79</v>
      </c>
      <c r="AY165" s="167" t="s">
        <v>121</v>
      </c>
      <c r="BK165" s="169">
        <f>SUM(BK166:BK167)</f>
        <v>0</v>
      </c>
    </row>
    <row r="166" spans="1:65" s="2" customFormat="1" ht="14.4" customHeight="1">
      <c r="A166" s="33"/>
      <c r="B166" s="34"/>
      <c r="C166" s="172" t="s">
        <v>272</v>
      </c>
      <c r="D166" s="172" t="s">
        <v>123</v>
      </c>
      <c r="E166" s="173" t="s">
        <v>273</v>
      </c>
      <c r="F166" s="174" t="s">
        <v>274</v>
      </c>
      <c r="G166" s="175" t="s">
        <v>275</v>
      </c>
      <c r="H166" s="176">
        <v>45.497</v>
      </c>
      <c r="I166" s="177"/>
      <c r="J166" s="178">
        <f>ROUND(I166*H166,2)</f>
        <v>0</v>
      </c>
      <c r="K166" s="174" t="s">
        <v>127</v>
      </c>
      <c r="L166" s="38"/>
      <c r="M166" s="179" t="s">
        <v>19</v>
      </c>
      <c r="N166" s="180" t="s">
        <v>42</v>
      </c>
      <c r="O166" s="63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3" t="s">
        <v>128</v>
      </c>
      <c r="AT166" s="183" t="s">
        <v>123</v>
      </c>
      <c r="AU166" s="183" t="s">
        <v>82</v>
      </c>
      <c r="AY166" s="16" t="s">
        <v>121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79</v>
      </c>
      <c r="BK166" s="184">
        <f>ROUND(I166*H166,2)</f>
        <v>0</v>
      </c>
      <c r="BL166" s="16" t="s">
        <v>128</v>
      </c>
      <c r="BM166" s="183" t="s">
        <v>276</v>
      </c>
    </row>
    <row r="167" spans="1:65" s="2" customFormat="1" ht="10.199999999999999">
      <c r="A167" s="33"/>
      <c r="B167" s="34"/>
      <c r="C167" s="35"/>
      <c r="D167" s="185" t="s">
        <v>130</v>
      </c>
      <c r="E167" s="35"/>
      <c r="F167" s="186" t="s">
        <v>277</v>
      </c>
      <c r="G167" s="35"/>
      <c r="H167" s="35"/>
      <c r="I167" s="187"/>
      <c r="J167" s="35"/>
      <c r="K167" s="35"/>
      <c r="L167" s="38"/>
      <c r="M167" s="212"/>
      <c r="N167" s="213"/>
      <c r="O167" s="214"/>
      <c r="P167" s="214"/>
      <c r="Q167" s="214"/>
      <c r="R167" s="214"/>
      <c r="S167" s="214"/>
      <c r="T167" s="215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130</v>
      </c>
      <c r="AU167" s="16" t="s">
        <v>82</v>
      </c>
    </row>
    <row r="168" spans="1:65" s="2" customFormat="1" ht="6.9" customHeight="1">
      <c r="A168" s="33"/>
      <c r="B168" s="46"/>
      <c r="C168" s="47"/>
      <c r="D168" s="47"/>
      <c r="E168" s="47"/>
      <c r="F168" s="47"/>
      <c r="G168" s="47"/>
      <c r="H168" s="47"/>
      <c r="I168" s="47"/>
      <c r="J168" s="47"/>
      <c r="K168" s="47"/>
      <c r="L168" s="38"/>
      <c r="M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</row>
  </sheetData>
  <sheetProtection algorithmName="SHA-512" hashValue="gIGepUe+SSckSRf2WsCT/rj/U9l5HUul8lzOusP6E+1SWMH8OEKQKw5xufncGRMuW2yXUkSxmdJoTAfcYYF7gw==" saltValue="dEM/kNiBRmQuWYPR+Dt3Vxg0+h4GZ8KO1RtTvoJ2lUyd7ODk6cLwS7IWzYXpcSomhXtaeOKbY+BSXqivHBu3EA==" spinCount="100000" sheet="1" objects="1" scenarios="1" formatColumns="0" formatRows="0" autoFilter="0"/>
  <autoFilter ref="C82:K16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9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85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95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LBK Lavičné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96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278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ROUND((SUM(BE82:BE118)),  2)</f>
        <v>0</v>
      </c>
      <c r="G33" s="33"/>
      <c r="H33" s="33"/>
      <c r="I33" s="117">
        <v>0.21</v>
      </c>
      <c r="J33" s="116">
        <f>ROUND(((SUM(BE82:BE118))*I33),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ROUND((SUM(BF82:BF118)),  2)</f>
        <v>0</v>
      </c>
      <c r="G34" s="33"/>
      <c r="H34" s="33"/>
      <c r="I34" s="117">
        <v>0.15</v>
      </c>
      <c r="J34" s="116">
        <f>ROUND(((SUM(BF82:BF118))*I34),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ROUND((SUM(BG82:BG118)),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ROUND((SUM(BH82:BH118)),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ROUND((SUM(BI82:BI118)),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LBK Lavičné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96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297" t="str">
        <f>E9</f>
        <v>SO-02.1 - Následná péče 1. rok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15. 1. 2021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99</v>
      </c>
      <c r="D57" s="130"/>
      <c r="E57" s="130"/>
      <c r="F57" s="130"/>
      <c r="G57" s="130"/>
      <c r="H57" s="130"/>
      <c r="I57" s="130"/>
      <c r="J57" s="131" t="s">
        <v>100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" customHeight="1">
      <c r="B60" s="133"/>
      <c r="C60" s="134"/>
      <c r="D60" s="135" t="s">
        <v>102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95" customHeight="1">
      <c r="B61" s="139"/>
      <c r="C61" s="140"/>
      <c r="D61" s="141" t="s">
        <v>103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95" customHeight="1">
      <c r="B62" s="139"/>
      <c r="C62" s="140"/>
      <c r="D62" s="141" t="s">
        <v>105</v>
      </c>
      <c r="E62" s="142"/>
      <c r="F62" s="142"/>
      <c r="G62" s="142"/>
      <c r="H62" s="142"/>
      <c r="I62" s="142"/>
      <c r="J62" s="143">
        <f>J116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106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44" t="str">
        <f>E7</f>
        <v>LBK Lavičné</v>
      </c>
      <c r="F72" s="345"/>
      <c r="G72" s="345"/>
      <c r="H72" s="34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96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297" t="str">
        <f>E9</f>
        <v>SO-02.1 - Následná péče 1. rok</v>
      </c>
      <c r="F74" s="346"/>
      <c r="G74" s="346"/>
      <c r="H74" s="346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15. 1. 2021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107</v>
      </c>
      <c r="D81" s="148" t="s">
        <v>56</v>
      </c>
      <c r="E81" s="148" t="s">
        <v>52</v>
      </c>
      <c r="F81" s="148" t="s">
        <v>53</v>
      </c>
      <c r="G81" s="148" t="s">
        <v>108</v>
      </c>
      <c r="H81" s="148" t="s">
        <v>109</v>
      </c>
      <c r="I81" s="148" t="s">
        <v>110</v>
      </c>
      <c r="J81" s="148" t="s">
        <v>100</v>
      </c>
      <c r="K81" s="149" t="s">
        <v>111</v>
      </c>
      <c r="L81" s="150"/>
      <c r="M81" s="67" t="s">
        <v>19</v>
      </c>
      <c r="N81" s="68" t="s">
        <v>41</v>
      </c>
      <c r="O81" s="68" t="s">
        <v>112</v>
      </c>
      <c r="P81" s="68" t="s">
        <v>113</v>
      </c>
      <c r="Q81" s="68" t="s">
        <v>114</v>
      </c>
      <c r="R81" s="68" t="s">
        <v>115</v>
      </c>
      <c r="S81" s="68" t="s">
        <v>116</v>
      </c>
      <c r="T81" s="69" t="s">
        <v>117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8" customHeight="1">
      <c r="A82" s="33"/>
      <c r="B82" s="34"/>
      <c r="C82" s="74" t="s">
        <v>118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2.6048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101</v>
      </c>
      <c r="BK82" s="155">
        <f>BK83</f>
        <v>0</v>
      </c>
    </row>
    <row r="83" spans="1:65" s="12" customFormat="1" ht="25.95" customHeight="1">
      <c r="B83" s="156"/>
      <c r="C83" s="157"/>
      <c r="D83" s="158" t="s">
        <v>70</v>
      </c>
      <c r="E83" s="159" t="s">
        <v>119</v>
      </c>
      <c r="F83" s="159" t="s">
        <v>120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P84+P116</f>
        <v>0</v>
      </c>
      <c r="Q83" s="164"/>
      <c r="R83" s="165">
        <f>R84+R116</f>
        <v>2.6048</v>
      </c>
      <c r="S83" s="164"/>
      <c r="T83" s="166">
        <f>T84+T116</f>
        <v>0</v>
      </c>
      <c r="AR83" s="167" t="s">
        <v>79</v>
      </c>
      <c r="AT83" s="168" t="s">
        <v>70</v>
      </c>
      <c r="AU83" s="168" t="s">
        <v>71</v>
      </c>
      <c r="AY83" s="167" t="s">
        <v>121</v>
      </c>
      <c r="BK83" s="169">
        <f>BK84+BK116</f>
        <v>0</v>
      </c>
    </row>
    <row r="84" spans="1:65" s="12" customFormat="1" ht="22.8" customHeight="1">
      <c r="B84" s="156"/>
      <c r="C84" s="157"/>
      <c r="D84" s="158" t="s">
        <v>70</v>
      </c>
      <c r="E84" s="170" t="s">
        <v>79</v>
      </c>
      <c r="F84" s="170" t="s">
        <v>122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SUM(P85:P115)</f>
        <v>0</v>
      </c>
      <c r="Q84" s="164"/>
      <c r="R84" s="165">
        <f>SUM(R85:R115)</f>
        <v>2.6048</v>
      </c>
      <c r="S84" s="164"/>
      <c r="T84" s="166">
        <f>SUM(T85:T115)</f>
        <v>0</v>
      </c>
      <c r="AR84" s="167" t="s">
        <v>79</v>
      </c>
      <c r="AT84" s="168" t="s">
        <v>70</v>
      </c>
      <c r="AU84" s="168" t="s">
        <v>79</v>
      </c>
      <c r="AY84" s="167" t="s">
        <v>121</v>
      </c>
      <c r="BK84" s="169">
        <f>SUM(BK85:BK115)</f>
        <v>0</v>
      </c>
    </row>
    <row r="85" spans="1:65" s="2" customFormat="1" ht="14.4" customHeight="1">
      <c r="A85" s="33"/>
      <c r="B85" s="34"/>
      <c r="C85" s="172" t="s">
        <v>79</v>
      </c>
      <c r="D85" s="172" t="s">
        <v>123</v>
      </c>
      <c r="E85" s="173" t="s">
        <v>124</v>
      </c>
      <c r="F85" s="174" t="s">
        <v>125</v>
      </c>
      <c r="G85" s="175" t="s">
        <v>126</v>
      </c>
      <c r="H85" s="176">
        <v>42480</v>
      </c>
      <c r="I85" s="177"/>
      <c r="J85" s="178">
        <f>ROUND(I85*H85,2)</f>
        <v>0</v>
      </c>
      <c r="K85" s="174" t="s">
        <v>127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128</v>
      </c>
      <c r="AT85" s="183" t="s">
        <v>123</v>
      </c>
      <c r="AU85" s="183" t="s">
        <v>82</v>
      </c>
      <c r="AY85" s="16" t="s">
        <v>121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128</v>
      </c>
      <c r="BM85" s="183" t="s">
        <v>279</v>
      </c>
    </row>
    <row r="86" spans="1:65" s="2" customFormat="1" ht="10.199999999999999">
      <c r="A86" s="33"/>
      <c r="B86" s="34"/>
      <c r="C86" s="35"/>
      <c r="D86" s="185" t="s">
        <v>130</v>
      </c>
      <c r="E86" s="35"/>
      <c r="F86" s="186" t="s">
        <v>131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130</v>
      </c>
      <c r="AU86" s="16" t="s">
        <v>82</v>
      </c>
    </row>
    <row r="87" spans="1:65" s="13" customFormat="1" ht="10.199999999999999">
      <c r="B87" s="190"/>
      <c r="C87" s="191"/>
      <c r="D87" s="185" t="s">
        <v>132</v>
      </c>
      <c r="E87" s="192" t="s">
        <v>19</v>
      </c>
      <c r="F87" s="193" t="s">
        <v>280</v>
      </c>
      <c r="G87" s="191"/>
      <c r="H87" s="194">
        <v>42480</v>
      </c>
      <c r="I87" s="195"/>
      <c r="J87" s="191"/>
      <c r="K87" s="191"/>
      <c r="L87" s="196"/>
      <c r="M87" s="197"/>
      <c r="N87" s="198"/>
      <c r="O87" s="198"/>
      <c r="P87" s="198"/>
      <c r="Q87" s="198"/>
      <c r="R87" s="198"/>
      <c r="S87" s="198"/>
      <c r="T87" s="199"/>
      <c r="AT87" s="200" t="s">
        <v>132</v>
      </c>
      <c r="AU87" s="200" t="s">
        <v>82</v>
      </c>
      <c r="AV87" s="13" t="s">
        <v>82</v>
      </c>
      <c r="AW87" s="13" t="s">
        <v>33</v>
      </c>
      <c r="AX87" s="13" t="s">
        <v>79</v>
      </c>
      <c r="AY87" s="200" t="s">
        <v>121</v>
      </c>
    </row>
    <row r="88" spans="1:65" s="2" customFormat="1" ht="14.4" customHeight="1">
      <c r="A88" s="33"/>
      <c r="B88" s="34"/>
      <c r="C88" s="172" t="s">
        <v>82</v>
      </c>
      <c r="D88" s="172" t="s">
        <v>123</v>
      </c>
      <c r="E88" s="173" t="s">
        <v>281</v>
      </c>
      <c r="F88" s="174" t="s">
        <v>282</v>
      </c>
      <c r="G88" s="175" t="s">
        <v>151</v>
      </c>
      <c r="H88" s="176">
        <v>496</v>
      </c>
      <c r="I88" s="177"/>
      <c r="J88" s="178">
        <f>ROUND(I88*H88,2)</f>
        <v>0</v>
      </c>
      <c r="K88" s="174" t="s">
        <v>127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128</v>
      </c>
      <c r="AT88" s="183" t="s">
        <v>123</v>
      </c>
      <c r="AU88" s="183" t="s">
        <v>82</v>
      </c>
      <c r="AY88" s="16" t="s">
        <v>121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128</v>
      </c>
      <c r="BM88" s="183" t="s">
        <v>283</v>
      </c>
    </row>
    <row r="89" spans="1:65" s="2" customFormat="1" ht="10.199999999999999">
      <c r="A89" s="33"/>
      <c r="B89" s="34"/>
      <c r="C89" s="35"/>
      <c r="D89" s="185" t="s">
        <v>130</v>
      </c>
      <c r="E89" s="35"/>
      <c r="F89" s="186" t="s">
        <v>284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130</v>
      </c>
      <c r="AU89" s="16" t="s">
        <v>82</v>
      </c>
    </row>
    <row r="90" spans="1:65" s="13" customFormat="1" ht="10.199999999999999">
      <c r="B90" s="190"/>
      <c r="C90" s="191"/>
      <c r="D90" s="185" t="s">
        <v>132</v>
      </c>
      <c r="E90" s="192" t="s">
        <v>19</v>
      </c>
      <c r="F90" s="193" t="s">
        <v>285</v>
      </c>
      <c r="G90" s="191"/>
      <c r="H90" s="194">
        <v>496</v>
      </c>
      <c r="I90" s="195"/>
      <c r="J90" s="191"/>
      <c r="K90" s="191"/>
      <c r="L90" s="196"/>
      <c r="M90" s="197"/>
      <c r="N90" s="198"/>
      <c r="O90" s="198"/>
      <c r="P90" s="198"/>
      <c r="Q90" s="198"/>
      <c r="R90" s="198"/>
      <c r="S90" s="198"/>
      <c r="T90" s="199"/>
      <c r="AT90" s="200" t="s">
        <v>132</v>
      </c>
      <c r="AU90" s="200" t="s">
        <v>82</v>
      </c>
      <c r="AV90" s="13" t="s">
        <v>82</v>
      </c>
      <c r="AW90" s="13" t="s">
        <v>33</v>
      </c>
      <c r="AX90" s="13" t="s">
        <v>79</v>
      </c>
      <c r="AY90" s="200" t="s">
        <v>121</v>
      </c>
    </row>
    <row r="91" spans="1:65" s="2" customFormat="1" ht="14.4" customHeight="1">
      <c r="A91" s="33"/>
      <c r="B91" s="34"/>
      <c r="C91" s="172" t="s">
        <v>139</v>
      </c>
      <c r="D91" s="172" t="s">
        <v>123</v>
      </c>
      <c r="E91" s="173" t="s">
        <v>231</v>
      </c>
      <c r="F91" s="174" t="s">
        <v>232</v>
      </c>
      <c r="G91" s="175" t="s">
        <v>151</v>
      </c>
      <c r="H91" s="176">
        <v>36</v>
      </c>
      <c r="I91" s="177"/>
      <c r="J91" s="178">
        <f>ROUND(I91*H91,2)</f>
        <v>0</v>
      </c>
      <c r="K91" s="174" t="s">
        <v>127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128</v>
      </c>
      <c r="AT91" s="183" t="s">
        <v>123</v>
      </c>
      <c r="AU91" s="183" t="s">
        <v>82</v>
      </c>
      <c r="AY91" s="16" t="s">
        <v>121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128</v>
      </c>
      <c r="BM91" s="183" t="s">
        <v>286</v>
      </c>
    </row>
    <row r="92" spans="1:65" s="2" customFormat="1" ht="10.199999999999999">
      <c r="A92" s="33"/>
      <c r="B92" s="34"/>
      <c r="C92" s="35"/>
      <c r="D92" s="185" t="s">
        <v>130</v>
      </c>
      <c r="E92" s="35"/>
      <c r="F92" s="186" t="s">
        <v>234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130</v>
      </c>
      <c r="AU92" s="16" t="s">
        <v>82</v>
      </c>
    </row>
    <row r="93" spans="1:65" s="13" customFormat="1" ht="10.199999999999999">
      <c r="B93" s="190"/>
      <c r="C93" s="191"/>
      <c r="D93" s="185" t="s">
        <v>132</v>
      </c>
      <c r="E93" s="192" t="s">
        <v>19</v>
      </c>
      <c r="F93" s="193" t="s">
        <v>287</v>
      </c>
      <c r="G93" s="191"/>
      <c r="H93" s="194">
        <v>36</v>
      </c>
      <c r="I93" s="195"/>
      <c r="J93" s="191"/>
      <c r="K93" s="191"/>
      <c r="L93" s="196"/>
      <c r="M93" s="197"/>
      <c r="N93" s="198"/>
      <c r="O93" s="198"/>
      <c r="P93" s="198"/>
      <c r="Q93" s="198"/>
      <c r="R93" s="198"/>
      <c r="S93" s="198"/>
      <c r="T93" s="199"/>
      <c r="AT93" s="200" t="s">
        <v>132</v>
      </c>
      <c r="AU93" s="200" t="s">
        <v>82</v>
      </c>
      <c r="AV93" s="13" t="s">
        <v>82</v>
      </c>
      <c r="AW93" s="13" t="s">
        <v>33</v>
      </c>
      <c r="AX93" s="13" t="s">
        <v>79</v>
      </c>
      <c r="AY93" s="200" t="s">
        <v>121</v>
      </c>
    </row>
    <row r="94" spans="1:65" s="2" customFormat="1" ht="14.4" customHeight="1">
      <c r="A94" s="33"/>
      <c r="B94" s="34"/>
      <c r="C94" s="201" t="s">
        <v>128</v>
      </c>
      <c r="D94" s="201" t="s">
        <v>140</v>
      </c>
      <c r="E94" s="202" t="s">
        <v>237</v>
      </c>
      <c r="F94" s="203" t="s">
        <v>238</v>
      </c>
      <c r="G94" s="204" t="s">
        <v>143</v>
      </c>
      <c r="H94" s="205">
        <v>1.8</v>
      </c>
      <c r="I94" s="206"/>
      <c r="J94" s="207">
        <f>ROUND(I94*H94,2)</f>
        <v>0</v>
      </c>
      <c r="K94" s="203" t="s">
        <v>19</v>
      </c>
      <c r="L94" s="208"/>
      <c r="M94" s="209" t="s">
        <v>19</v>
      </c>
      <c r="N94" s="210" t="s">
        <v>42</v>
      </c>
      <c r="O94" s="63"/>
      <c r="P94" s="181">
        <f>O94*H94</f>
        <v>0</v>
      </c>
      <c r="Q94" s="181">
        <v>1E-3</v>
      </c>
      <c r="R94" s="181">
        <f>Q94*H94</f>
        <v>1.8000000000000002E-3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144</v>
      </c>
      <c r="AT94" s="183" t="s">
        <v>140</v>
      </c>
      <c r="AU94" s="183" t="s">
        <v>82</v>
      </c>
      <c r="AY94" s="16" t="s">
        <v>121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6" t="s">
        <v>79</v>
      </c>
      <c r="BK94" s="184">
        <f>ROUND(I94*H94,2)</f>
        <v>0</v>
      </c>
      <c r="BL94" s="16" t="s">
        <v>128</v>
      </c>
      <c r="BM94" s="183" t="s">
        <v>288</v>
      </c>
    </row>
    <row r="95" spans="1:65" s="2" customFormat="1" ht="10.199999999999999">
      <c r="A95" s="33"/>
      <c r="B95" s="34"/>
      <c r="C95" s="35"/>
      <c r="D95" s="185" t="s">
        <v>130</v>
      </c>
      <c r="E95" s="35"/>
      <c r="F95" s="186" t="s">
        <v>238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130</v>
      </c>
      <c r="AU95" s="16" t="s">
        <v>82</v>
      </c>
    </row>
    <row r="96" spans="1:65" s="13" customFormat="1" ht="10.199999999999999">
      <c r="B96" s="190"/>
      <c r="C96" s="191"/>
      <c r="D96" s="185" t="s">
        <v>132</v>
      </c>
      <c r="E96" s="192" t="s">
        <v>19</v>
      </c>
      <c r="F96" s="193" t="s">
        <v>289</v>
      </c>
      <c r="G96" s="191"/>
      <c r="H96" s="194">
        <v>1.8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132</v>
      </c>
      <c r="AU96" s="200" t="s">
        <v>82</v>
      </c>
      <c r="AV96" s="13" t="s">
        <v>82</v>
      </c>
      <c r="AW96" s="13" t="s">
        <v>33</v>
      </c>
      <c r="AX96" s="13" t="s">
        <v>79</v>
      </c>
      <c r="AY96" s="200" t="s">
        <v>121</v>
      </c>
    </row>
    <row r="97" spans="1:65" s="2" customFormat="1" ht="14.4" customHeight="1">
      <c r="A97" s="33"/>
      <c r="B97" s="34"/>
      <c r="C97" s="172" t="s">
        <v>155</v>
      </c>
      <c r="D97" s="172" t="s">
        <v>123</v>
      </c>
      <c r="E97" s="173" t="s">
        <v>290</v>
      </c>
      <c r="F97" s="174" t="s">
        <v>291</v>
      </c>
      <c r="G97" s="175" t="s">
        <v>292</v>
      </c>
      <c r="H97" s="176">
        <v>2.0209999999999999</v>
      </c>
      <c r="I97" s="177"/>
      <c r="J97" s="178">
        <f>ROUND(I97*H97,2)</f>
        <v>0</v>
      </c>
      <c r="K97" s="174" t="s">
        <v>127</v>
      </c>
      <c r="L97" s="38"/>
      <c r="M97" s="179" t="s">
        <v>19</v>
      </c>
      <c r="N97" s="180" t="s">
        <v>42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128</v>
      </c>
      <c r="AT97" s="183" t="s">
        <v>123</v>
      </c>
      <c r="AU97" s="183" t="s">
        <v>82</v>
      </c>
      <c r="AY97" s="16" t="s">
        <v>121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128</v>
      </c>
      <c r="BM97" s="183" t="s">
        <v>293</v>
      </c>
    </row>
    <row r="98" spans="1:65" s="2" customFormat="1" ht="10.199999999999999">
      <c r="A98" s="33"/>
      <c r="B98" s="34"/>
      <c r="C98" s="35"/>
      <c r="D98" s="185" t="s">
        <v>130</v>
      </c>
      <c r="E98" s="35"/>
      <c r="F98" s="186" t="s">
        <v>294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130</v>
      </c>
      <c r="AU98" s="16" t="s">
        <v>82</v>
      </c>
    </row>
    <row r="99" spans="1:65" s="13" customFormat="1" ht="10.199999999999999">
      <c r="B99" s="190"/>
      <c r="C99" s="191"/>
      <c r="D99" s="185" t="s">
        <v>132</v>
      </c>
      <c r="E99" s="192" t="s">
        <v>19</v>
      </c>
      <c r="F99" s="193" t="s">
        <v>295</v>
      </c>
      <c r="G99" s="191"/>
      <c r="H99" s="194">
        <v>2.0209999999999999</v>
      </c>
      <c r="I99" s="195"/>
      <c r="J99" s="191"/>
      <c r="K99" s="191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132</v>
      </c>
      <c r="AU99" s="200" t="s">
        <v>82</v>
      </c>
      <c r="AV99" s="13" t="s">
        <v>82</v>
      </c>
      <c r="AW99" s="13" t="s">
        <v>33</v>
      </c>
      <c r="AX99" s="13" t="s">
        <v>79</v>
      </c>
      <c r="AY99" s="200" t="s">
        <v>121</v>
      </c>
    </row>
    <row r="100" spans="1:65" s="2" customFormat="1" ht="14.4" customHeight="1">
      <c r="A100" s="33"/>
      <c r="B100" s="34"/>
      <c r="C100" s="172" t="s">
        <v>161</v>
      </c>
      <c r="D100" s="172" t="s">
        <v>123</v>
      </c>
      <c r="E100" s="173" t="s">
        <v>296</v>
      </c>
      <c r="F100" s="174" t="s">
        <v>297</v>
      </c>
      <c r="G100" s="175" t="s">
        <v>298</v>
      </c>
      <c r="H100" s="176">
        <v>1</v>
      </c>
      <c r="I100" s="177"/>
      <c r="J100" s="178">
        <f>ROUND(I100*H100,2)</f>
        <v>0</v>
      </c>
      <c r="K100" s="174" t="s">
        <v>19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128</v>
      </c>
      <c r="AT100" s="183" t="s">
        <v>123</v>
      </c>
      <c r="AU100" s="183" t="s">
        <v>82</v>
      </c>
      <c r="AY100" s="16" t="s">
        <v>121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128</v>
      </c>
      <c r="BM100" s="183" t="s">
        <v>299</v>
      </c>
    </row>
    <row r="101" spans="1:65" s="2" customFormat="1" ht="10.199999999999999">
      <c r="A101" s="33"/>
      <c r="B101" s="34"/>
      <c r="C101" s="35"/>
      <c r="D101" s="185" t="s">
        <v>130</v>
      </c>
      <c r="E101" s="35"/>
      <c r="F101" s="186" t="s">
        <v>297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130</v>
      </c>
      <c r="AU101" s="16" t="s">
        <v>82</v>
      </c>
    </row>
    <row r="102" spans="1:65" s="2" customFormat="1" ht="14.4" customHeight="1">
      <c r="A102" s="33"/>
      <c r="B102" s="34"/>
      <c r="C102" s="172" t="s">
        <v>166</v>
      </c>
      <c r="D102" s="172" t="s">
        <v>123</v>
      </c>
      <c r="E102" s="173" t="s">
        <v>300</v>
      </c>
      <c r="F102" s="174" t="s">
        <v>301</v>
      </c>
      <c r="G102" s="175" t="s">
        <v>189</v>
      </c>
      <c r="H102" s="176">
        <v>591</v>
      </c>
      <c r="I102" s="177"/>
      <c r="J102" s="178">
        <f>ROUND(I102*H102,2)</f>
        <v>0</v>
      </c>
      <c r="K102" s="174" t="s">
        <v>19</v>
      </c>
      <c r="L102" s="38"/>
      <c r="M102" s="179" t="s">
        <v>19</v>
      </c>
      <c r="N102" s="180" t="s">
        <v>42</v>
      </c>
      <c r="O102" s="63"/>
      <c r="P102" s="181">
        <f>O102*H102</f>
        <v>0</v>
      </c>
      <c r="Q102" s="181">
        <v>3.0000000000000001E-3</v>
      </c>
      <c r="R102" s="181">
        <f>Q102*H102</f>
        <v>1.7730000000000001</v>
      </c>
      <c r="S102" s="181">
        <v>0</v>
      </c>
      <c r="T102" s="18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128</v>
      </c>
      <c r="AT102" s="183" t="s">
        <v>123</v>
      </c>
      <c r="AU102" s="183" t="s">
        <v>82</v>
      </c>
      <c r="AY102" s="16" t="s">
        <v>121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79</v>
      </c>
      <c r="BK102" s="184">
        <f>ROUND(I102*H102,2)</f>
        <v>0</v>
      </c>
      <c r="BL102" s="16" t="s">
        <v>128</v>
      </c>
      <c r="BM102" s="183" t="s">
        <v>302</v>
      </c>
    </row>
    <row r="103" spans="1:65" s="2" customFormat="1" ht="10.199999999999999">
      <c r="A103" s="33"/>
      <c r="B103" s="34"/>
      <c r="C103" s="35"/>
      <c r="D103" s="185" t="s">
        <v>130</v>
      </c>
      <c r="E103" s="35"/>
      <c r="F103" s="186" t="s">
        <v>301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130</v>
      </c>
      <c r="AU103" s="16" t="s">
        <v>82</v>
      </c>
    </row>
    <row r="104" spans="1:65" s="13" customFormat="1" ht="10.199999999999999">
      <c r="B104" s="190"/>
      <c r="C104" s="191"/>
      <c r="D104" s="185" t="s">
        <v>132</v>
      </c>
      <c r="E104" s="192" t="s">
        <v>19</v>
      </c>
      <c r="F104" s="193" t="s">
        <v>303</v>
      </c>
      <c r="G104" s="191"/>
      <c r="H104" s="194">
        <v>591</v>
      </c>
      <c r="I104" s="195"/>
      <c r="J104" s="191"/>
      <c r="K104" s="191"/>
      <c r="L104" s="196"/>
      <c r="M104" s="197"/>
      <c r="N104" s="198"/>
      <c r="O104" s="198"/>
      <c r="P104" s="198"/>
      <c r="Q104" s="198"/>
      <c r="R104" s="198"/>
      <c r="S104" s="198"/>
      <c r="T104" s="199"/>
      <c r="AT104" s="200" t="s">
        <v>132</v>
      </c>
      <c r="AU104" s="200" t="s">
        <v>82</v>
      </c>
      <c r="AV104" s="13" t="s">
        <v>82</v>
      </c>
      <c r="AW104" s="13" t="s">
        <v>33</v>
      </c>
      <c r="AX104" s="13" t="s">
        <v>79</v>
      </c>
      <c r="AY104" s="200" t="s">
        <v>121</v>
      </c>
    </row>
    <row r="105" spans="1:65" s="2" customFormat="1" ht="14.4" customHeight="1">
      <c r="A105" s="33"/>
      <c r="B105" s="34"/>
      <c r="C105" s="172" t="s">
        <v>144</v>
      </c>
      <c r="D105" s="172" t="s">
        <v>123</v>
      </c>
      <c r="E105" s="173" t="s">
        <v>304</v>
      </c>
      <c r="F105" s="174" t="s">
        <v>305</v>
      </c>
      <c r="G105" s="175" t="s">
        <v>189</v>
      </c>
      <c r="H105" s="176">
        <v>83</v>
      </c>
      <c r="I105" s="177"/>
      <c r="J105" s="178">
        <f>ROUND(I105*H105,2)</f>
        <v>0</v>
      </c>
      <c r="K105" s="174" t="s">
        <v>19</v>
      </c>
      <c r="L105" s="38"/>
      <c r="M105" s="179" t="s">
        <v>19</v>
      </c>
      <c r="N105" s="180" t="s">
        <v>42</v>
      </c>
      <c r="O105" s="63"/>
      <c r="P105" s="181">
        <f>O105*H105</f>
        <v>0</v>
      </c>
      <c r="Q105" s="181">
        <v>0.01</v>
      </c>
      <c r="R105" s="181">
        <f>Q105*H105</f>
        <v>0.83000000000000007</v>
      </c>
      <c r="S105" s="181">
        <v>0</v>
      </c>
      <c r="T105" s="182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3" t="s">
        <v>128</v>
      </c>
      <c r="AT105" s="183" t="s">
        <v>123</v>
      </c>
      <c r="AU105" s="183" t="s">
        <v>82</v>
      </c>
      <c r="AY105" s="16" t="s">
        <v>121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79</v>
      </c>
      <c r="BK105" s="184">
        <f>ROUND(I105*H105,2)</f>
        <v>0</v>
      </c>
      <c r="BL105" s="16" t="s">
        <v>128</v>
      </c>
      <c r="BM105" s="183" t="s">
        <v>306</v>
      </c>
    </row>
    <row r="106" spans="1:65" s="2" customFormat="1" ht="10.199999999999999">
      <c r="A106" s="33"/>
      <c r="B106" s="34"/>
      <c r="C106" s="35"/>
      <c r="D106" s="185" t="s">
        <v>130</v>
      </c>
      <c r="E106" s="35"/>
      <c r="F106" s="186" t="s">
        <v>305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130</v>
      </c>
      <c r="AU106" s="16" t="s">
        <v>82</v>
      </c>
    </row>
    <row r="107" spans="1:65" s="13" customFormat="1" ht="10.199999999999999">
      <c r="B107" s="190"/>
      <c r="C107" s="191"/>
      <c r="D107" s="185" t="s">
        <v>132</v>
      </c>
      <c r="E107" s="192" t="s">
        <v>19</v>
      </c>
      <c r="F107" s="193" t="s">
        <v>307</v>
      </c>
      <c r="G107" s="191"/>
      <c r="H107" s="194">
        <v>83</v>
      </c>
      <c r="I107" s="195"/>
      <c r="J107" s="191"/>
      <c r="K107" s="191"/>
      <c r="L107" s="196"/>
      <c r="M107" s="197"/>
      <c r="N107" s="198"/>
      <c r="O107" s="198"/>
      <c r="P107" s="198"/>
      <c r="Q107" s="198"/>
      <c r="R107" s="198"/>
      <c r="S107" s="198"/>
      <c r="T107" s="199"/>
      <c r="AT107" s="200" t="s">
        <v>132</v>
      </c>
      <c r="AU107" s="200" t="s">
        <v>82</v>
      </c>
      <c r="AV107" s="13" t="s">
        <v>82</v>
      </c>
      <c r="AW107" s="13" t="s">
        <v>33</v>
      </c>
      <c r="AX107" s="13" t="s">
        <v>79</v>
      </c>
      <c r="AY107" s="200" t="s">
        <v>121</v>
      </c>
    </row>
    <row r="108" spans="1:65" s="2" customFormat="1" ht="14.4" customHeight="1">
      <c r="A108" s="33"/>
      <c r="B108" s="34"/>
      <c r="C108" s="172" t="s">
        <v>175</v>
      </c>
      <c r="D108" s="172" t="s">
        <v>123</v>
      </c>
      <c r="E108" s="173" t="s">
        <v>308</v>
      </c>
      <c r="F108" s="174" t="s">
        <v>309</v>
      </c>
      <c r="G108" s="175" t="s">
        <v>310</v>
      </c>
      <c r="H108" s="176">
        <v>189.1</v>
      </c>
      <c r="I108" s="177"/>
      <c r="J108" s="178">
        <f>ROUND(I108*H108,2)</f>
        <v>0</v>
      </c>
      <c r="K108" s="174" t="s">
        <v>127</v>
      </c>
      <c r="L108" s="38"/>
      <c r="M108" s="179" t="s">
        <v>19</v>
      </c>
      <c r="N108" s="180" t="s">
        <v>42</v>
      </c>
      <c r="O108" s="63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128</v>
      </c>
      <c r="AT108" s="183" t="s">
        <v>123</v>
      </c>
      <c r="AU108" s="183" t="s">
        <v>82</v>
      </c>
      <c r="AY108" s="16" t="s">
        <v>121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128</v>
      </c>
      <c r="BM108" s="183" t="s">
        <v>311</v>
      </c>
    </row>
    <row r="109" spans="1:65" s="2" customFormat="1" ht="10.199999999999999">
      <c r="A109" s="33"/>
      <c r="B109" s="34"/>
      <c r="C109" s="35"/>
      <c r="D109" s="185" t="s">
        <v>130</v>
      </c>
      <c r="E109" s="35"/>
      <c r="F109" s="186" t="s">
        <v>312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130</v>
      </c>
      <c r="AU109" s="16" t="s">
        <v>82</v>
      </c>
    </row>
    <row r="110" spans="1:65" s="13" customFormat="1" ht="10.199999999999999">
      <c r="B110" s="190"/>
      <c r="C110" s="191"/>
      <c r="D110" s="185" t="s">
        <v>132</v>
      </c>
      <c r="E110" s="192" t="s">
        <v>19</v>
      </c>
      <c r="F110" s="193" t="s">
        <v>313</v>
      </c>
      <c r="G110" s="191"/>
      <c r="H110" s="194">
        <v>147.75</v>
      </c>
      <c r="I110" s="195"/>
      <c r="J110" s="191"/>
      <c r="K110" s="191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132</v>
      </c>
      <c r="AU110" s="200" t="s">
        <v>82</v>
      </c>
      <c r="AV110" s="13" t="s">
        <v>82</v>
      </c>
      <c r="AW110" s="13" t="s">
        <v>33</v>
      </c>
      <c r="AX110" s="13" t="s">
        <v>71</v>
      </c>
      <c r="AY110" s="200" t="s">
        <v>121</v>
      </c>
    </row>
    <row r="111" spans="1:65" s="13" customFormat="1" ht="10.199999999999999">
      <c r="B111" s="190"/>
      <c r="C111" s="191"/>
      <c r="D111" s="185" t="s">
        <v>132</v>
      </c>
      <c r="E111" s="192" t="s">
        <v>19</v>
      </c>
      <c r="F111" s="193" t="s">
        <v>314</v>
      </c>
      <c r="G111" s="191"/>
      <c r="H111" s="194">
        <v>41.35</v>
      </c>
      <c r="I111" s="195"/>
      <c r="J111" s="191"/>
      <c r="K111" s="191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132</v>
      </c>
      <c r="AU111" s="200" t="s">
        <v>82</v>
      </c>
      <c r="AV111" s="13" t="s">
        <v>82</v>
      </c>
      <c r="AW111" s="13" t="s">
        <v>33</v>
      </c>
      <c r="AX111" s="13" t="s">
        <v>71</v>
      </c>
      <c r="AY111" s="200" t="s">
        <v>121</v>
      </c>
    </row>
    <row r="112" spans="1:65" s="2" customFormat="1" ht="14.4" customHeight="1">
      <c r="A112" s="33"/>
      <c r="B112" s="34"/>
      <c r="C112" s="172" t="s">
        <v>181</v>
      </c>
      <c r="D112" s="172" t="s">
        <v>123</v>
      </c>
      <c r="E112" s="173" t="s">
        <v>315</v>
      </c>
      <c r="F112" s="174" t="s">
        <v>316</v>
      </c>
      <c r="G112" s="175" t="s">
        <v>310</v>
      </c>
      <c r="H112" s="176">
        <v>189.1</v>
      </c>
      <c r="I112" s="177"/>
      <c r="J112" s="178">
        <f>ROUND(I112*H112,2)</f>
        <v>0</v>
      </c>
      <c r="K112" s="174" t="s">
        <v>127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128</v>
      </c>
      <c r="AT112" s="183" t="s">
        <v>123</v>
      </c>
      <c r="AU112" s="183" t="s">
        <v>82</v>
      </c>
      <c r="AY112" s="16" t="s">
        <v>121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128</v>
      </c>
      <c r="BM112" s="183" t="s">
        <v>317</v>
      </c>
    </row>
    <row r="113" spans="1:65" s="2" customFormat="1" ht="10.199999999999999">
      <c r="A113" s="33"/>
      <c r="B113" s="34"/>
      <c r="C113" s="35"/>
      <c r="D113" s="185" t="s">
        <v>130</v>
      </c>
      <c r="E113" s="35"/>
      <c r="F113" s="186" t="s">
        <v>318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2" customFormat="1" ht="14.4" customHeight="1">
      <c r="A114" s="33"/>
      <c r="B114" s="34"/>
      <c r="C114" s="172" t="s">
        <v>186</v>
      </c>
      <c r="D114" s="172" t="s">
        <v>123</v>
      </c>
      <c r="E114" s="173" t="s">
        <v>319</v>
      </c>
      <c r="F114" s="174" t="s">
        <v>320</v>
      </c>
      <c r="G114" s="175" t="s">
        <v>310</v>
      </c>
      <c r="H114" s="176">
        <v>189.1</v>
      </c>
      <c r="I114" s="177"/>
      <c r="J114" s="178">
        <f>ROUND(I114*H114,2)</f>
        <v>0</v>
      </c>
      <c r="K114" s="174" t="s">
        <v>127</v>
      </c>
      <c r="L114" s="38"/>
      <c r="M114" s="179" t="s">
        <v>19</v>
      </c>
      <c r="N114" s="180" t="s">
        <v>42</v>
      </c>
      <c r="O114" s="63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128</v>
      </c>
      <c r="AT114" s="183" t="s">
        <v>123</v>
      </c>
      <c r="AU114" s="183" t="s">
        <v>82</v>
      </c>
      <c r="AY114" s="16" t="s">
        <v>121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6" t="s">
        <v>79</v>
      </c>
      <c r="BK114" s="184">
        <f>ROUND(I114*H114,2)</f>
        <v>0</v>
      </c>
      <c r="BL114" s="16" t="s">
        <v>128</v>
      </c>
      <c r="BM114" s="183" t="s">
        <v>321</v>
      </c>
    </row>
    <row r="115" spans="1:65" s="2" customFormat="1" ht="10.199999999999999">
      <c r="A115" s="33"/>
      <c r="B115" s="34"/>
      <c r="C115" s="35"/>
      <c r="D115" s="185" t="s">
        <v>130</v>
      </c>
      <c r="E115" s="35"/>
      <c r="F115" s="186" t="s">
        <v>322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130</v>
      </c>
      <c r="AU115" s="16" t="s">
        <v>82</v>
      </c>
    </row>
    <row r="116" spans="1:65" s="12" customFormat="1" ht="22.8" customHeight="1">
      <c r="B116" s="156"/>
      <c r="C116" s="157"/>
      <c r="D116" s="158" t="s">
        <v>70</v>
      </c>
      <c r="E116" s="170" t="s">
        <v>270</v>
      </c>
      <c r="F116" s="170" t="s">
        <v>271</v>
      </c>
      <c r="G116" s="157"/>
      <c r="H116" s="157"/>
      <c r="I116" s="160"/>
      <c r="J116" s="171">
        <f>BK116</f>
        <v>0</v>
      </c>
      <c r="K116" s="157"/>
      <c r="L116" s="162"/>
      <c r="M116" s="163"/>
      <c r="N116" s="164"/>
      <c r="O116" s="164"/>
      <c r="P116" s="165">
        <f>SUM(P117:P118)</f>
        <v>0</v>
      </c>
      <c r="Q116" s="164"/>
      <c r="R116" s="165">
        <f>SUM(R117:R118)</f>
        <v>0</v>
      </c>
      <c r="S116" s="164"/>
      <c r="T116" s="166">
        <f>SUM(T117:T118)</f>
        <v>0</v>
      </c>
      <c r="AR116" s="167" t="s">
        <v>79</v>
      </c>
      <c r="AT116" s="168" t="s">
        <v>70</v>
      </c>
      <c r="AU116" s="168" t="s">
        <v>79</v>
      </c>
      <c r="AY116" s="167" t="s">
        <v>121</v>
      </c>
      <c r="BK116" s="169">
        <f>SUM(BK117:BK118)</f>
        <v>0</v>
      </c>
    </row>
    <row r="117" spans="1:65" s="2" customFormat="1" ht="14.4" customHeight="1">
      <c r="A117" s="33"/>
      <c r="B117" s="34"/>
      <c r="C117" s="172" t="s">
        <v>191</v>
      </c>
      <c r="D117" s="172" t="s">
        <v>123</v>
      </c>
      <c r="E117" s="173" t="s">
        <v>273</v>
      </c>
      <c r="F117" s="174" t="s">
        <v>274</v>
      </c>
      <c r="G117" s="175" t="s">
        <v>275</v>
      </c>
      <c r="H117" s="176">
        <v>2.605</v>
      </c>
      <c r="I117" s="177"/>
      <c r="J117" s="178">
        <f>ROUND(I117*H117,2)</f>
        <v>0</v>
      </c>
      <c r="K117" s="174" t="s">
        <v>127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128</v>
      </c>
      <c r="AT117" s="183" t="s">
        <v>123</v>
      </c>
      <c r="AU117" s="183" t="s">
        <v>82</v>
      </c>
      <c r="AY117" s="16" t="s">
        <v>121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128</v>
      </c>
      <c r="BM117" s="183" t="s">
        <v>323</v>
      </c>
    </row>
    <row r="118" spans="1:65" s="2" customFormat="1" ht="10.199999999999999">
      <c r="A118" s="33"/>
      <c r="B118" s="34"/>
      <c r="C118" s="35"/>
      <c r="D118" s="185" t="s">
        <v>130</v>
      </c>
      <c r="E118" s="35"/>
      <c r="F118" s="186" t="s">
        <v>277</v>
      </c>
      <c r="G118" s="35"/>
      <c r="H118" s="35"/>
      <c r="I118" s="187"/>
      <c r="J118" s="35"/>
      <c r="K118" s="35"/>
      <c r="L118" s="38"/>
      <c r="M118" s="212"/>
      <c r="N118" s="213"/>
      <c r="O118" s="214"/>
      <c r="P118" s="214"/>
      <c r="Q118" s="214"/>
      <c r="R118" s="214"/>
      <c r="S118" s="214"/>
      <c r="T118" s="215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130</v>
      </c>
      <c r="AU118" s="16" t="s">
        <v>82</v>
      </c>
    </row>
    <row r="119" spans="1:65" s="2" customFormat="1" ht="6.9" customHeight="1">
      <c r="A119" s="33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8"/>
      <c r="M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</sheetData>
  <sheetProtection algorithmName="SHA-512" hashValue="41ONiAjQ1JZNGpto8yxzMwV6hCJnHMUm5ceSYZ6tOC8KiRMS6LLEsJGPmU04qvRSGdQGtp8WzKqWuOOHfaOQBw==" saltValue="ZDqNH+vmD6DmNsZ9KKqGd+kt/c/hR2Jll4QvdxFjOvUolor/On8g1za84wWmV8O6Ya+i4nVqa8VWYtiqto1kpQ==" spinCount="100000" sheet="1" objects="1" scenarios="1" formatColumns="0" formatRows="0" autoFilter="0"/>
  <autoFilter ref="C81:K11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9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88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95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LBK Lavičné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96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324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ROUND((SUM(BE82:BE118)),  2)</f>
        <v>0</v>
      </c>
      <c r="G33" s="33"/>
      <c r="H33" s="33"/>
      <c r="I33" s="117">
        <v>0.21</v>
      </c>
      <c r="J33" s="116">
        <f>ROUND(((SUM(BE82:BE118))*I33),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ROUND((SUM(BF82:BF118)),  2)</f>
        <v>0</v>
      </c>
      <c r="G34" s="33"/>
      <c r="H34" s="33"/>
      <c r="I34" s="117">
        <v>0.15</v>
      </c>
      <c r="J34" s="116">
        <f>ROUND(((SUM(BF82:BF118))*I34),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ROUND((SUM(BG82:BG118)),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ROUND((SUM(BH82:BH118)),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ROUND((SUM(BI82:BI118)),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LBK Lavičné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96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297" t="str">
        <f>E9</f>
        <v>SO-02.2 - Následná péče 2. rok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15. 1. 2021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99</v>
      </c>
      <c r="D57" s="130"/>
      <c r="E57" s="130"/>
      <c r="F57" s="130"/>
      <c r="G57" s="130"/>
      <c r="H57" s="130"/>
      <c r="I57" s="130"/>
      <c r="J57" s="131" t="s">
        <v>100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" customHeight="1">
      <c r="B60" s="133"/>
      <c r="C60" s="134"/>
      <c r="D60" s="135" t="s">
        <v>102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95" customHeight="1">
      <c r="B61" s="139"/>
      <c r="C61" s="140"/>
      <c r="D61" s="141" t="s">
        <v>103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95" customHeight="1">
      <c r="B62" s="139"/>
      <c r="C62" s="140"/>
      <c r="D62" s="141" t="s">
        <v>105</v>
      </c>
      <c r="E62" s="142"/>
      <c r="F62" s="142"/>
      <c r="G62" s="142"/>
      <c r="H62" s="142"/>
      <c r="I62" s="142"/>
      <c r="J62" s="143">
        <f>J116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106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44" t="str">
        <f>E7</f>
        <v>LBK Lavičné</v>
      </c>
      <c r="F72" s="345"/>
      <c r="G72" s="345"/>
      <c r="H72" s="34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96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297" t="str">
        <f>E9</f>
        <v>SO-02.2 - Následná péče 2. rok</v>
      </c>
      <c r="F74" s="346"/>
      <c r="G74" s="346"/>
      <c r="H74" s="346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15. 1. 2021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107</v>
      </c>
      <c r="D81" s="148" t="s">
        <v>56</v>
      </c>
      <c r="E81" s="148" t="s">
        <v>52</v>
      </c>
      <c r="F81" s="148" t="s">
        <v>53</v>
      </c>
      <c r="G81" s="148" t="s">
        <v>108</v>
      </c>
      <c r="H81" s="148" t="s">
        <v>109</v>
      </c>
      <c r="I81" s="148" t="s">
        <v>110</v>
      </c>
      <c r="J81" s="148" t="s">
        <v>100</v>
      </c>
      <c r="K81" s="149" t="s">
        <v>111</v>
      </c>
      <c r="L81" s="150"/>
      <c r="M81" s="67" t="s">
        <v>19</v>
      </c>
      <c r="N81" s="68" t="s">
        <v>41</v>
      </c>
      <c r="O81" s="68" t="s">
        <v>112</v>
      </c>
      <c r="P81" s="68" t="s">
        <v>113</v>
      </c>
      <c r="Q81" s="68" t="s">
        <v>114</v>
      </c>
      <c r="R81" s="68" t="s">
        <v>115</v>
      </c>
      <c r="S81" s="68" t="s">
        <v>116</v>
      </c>
      <c r="T81" s="69" t="s">
        <v>117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8" customHeight="1">
      <c r="A82" s="33"/>
      <c r="B82" s="34"/>
      <c r="C82" s="74" t="s">
        <v>118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2.6048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101</v>
      </c>
      <c r="BK82" s="155">
        <f>BK83</f>
        <v>0</v>
      </c>
    </row>
    <row r="83" spans="1:65" s="12" customFormat="1" ht="25.95" customHeight="1">
      <c r="B83" s="156"/>
      <c r="C83" s="157"/>
      <c r="D83" s="158" t="s">
        <v>70</v>
      </c>
      <c r="E83" s="159" t="s">
        <v>119</v>
      </c>
      <c r="F83" s="159" t="s">
        <v>120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P84+P116</f>
        <v>0</v>
      </c>
      <c r="Q83" s="164"/>
      <c r="R83" s="165">
        <f>R84+R116</f>
        <v>2.6048</v>
      </c>
      <c r="S83" s="164"/>
      <c r="T83" s="166">
        <f>T84+T116</f>
        <v>0</v>
      </c>
      <c r="AR83" s="167" t="s">
        <v>79</v>
      </c>
      <c r="AT83" s="168" t="s">
        <v>70</v>
      </c>
      <c r="AU83" s="168" t="s">
        <v>71</v>
      </c>
      <c r="AY83" s="167" t="s">
        <v>121</v>
      </c>
      <c r="BK83" s="169">
        <f>BK84+BK116</f>
        <v>0</v>
      </c>
    </row>
    <row r="84" spans="1:65" s="12" customFormat="1" ht="22.8" customHeight="1">
      <c r="B84" s="156"/>
      <c r="C84" s="157"/>
      <c r="D84" s="158" t="s">
        <v>70</v>
      </c>
      <c r="E84" s="170" t="s">
        <v>79</v>
      </c>
      <c r="F84" s="170" t="s">
        <v>122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SUM(P85:P115)</f>
        <v>0</v>
      </c>
      <c r="Q84" s="164"/>
      <c r="R84" s="165">
        <f>SUM(R85:R115)</f>
        <v>2.6048</v>
      </c>
      <c r="S84" s="164"/>
      <c r="T84" s="166">
        <f>SUM(T85:T115)</f>
        <v>0</v>
      </c>
      <c r="AR84" s="167" t="s">
        <v>79</v>
      </c>
      <c r="AT84" s="168" t="s">
        <v>70</v>
      </c>
      <c r="AU84" s="168" t="s">
        <v>79</v>
      </c>
      <c r="AY84" s="167" t="s">
        <v>121</v>
      </c>
      <c r="BK84" s="169">
        <f>SUM(BK85:BK115)</f>
        <v>0</v>
      </c>
    </row>
    <row r="85" spans="1:65" s="2" customFormat="1" ht="14.4" customHeight="1">
      <c r="A85" s="33"/>
      <c r="B85" s="34"/>
      <c r="C85" s="172" t="s">
        <v>79</v>
      </c>
      <c r="D85" s="172" t="s">
        <v>123</v>
      </c>
      <c r="E85" s="173" t="s">
        <v>124</v>
      </c>
      <c r="F85" s="174" t="s">
        <v>125</v>
      </c>
      <c r="G85" s="175" t="s">
        <v>126</v>
      </c>
      <c r="H85" s="176">
        <v>42480</v>
      </c>
      <c r="I85" s="177"/>
      <c r="J85" s="178">
        <f>ROUND(I85*H85,2)</f>
        <v>0</v>
      </c>
      <c r="K85" s="174" t="s">
        <v>127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128</v>
      </c>
      <c r="AT85" s="183" t="s">
        <v>123</v>
      </c>
      <c r="AU85" s="183" t="s">
        <v>82</v>
      </c>
      <c r="AY85" s="16" t="s">
        <v>121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128</v>
      </c>
      <c r="BM85" s="183" t="s">
        <v>279</v>
      </c>
    </row>
    <row r="86" spans="1:65" s="2" customFormat="1" ht="10.199999999999999">
      <c r="A86" s="33"/>
      <c r="B86" s="34"/>
      <c r="C86" s="35"/>
      <c r="D86" s="185" t="s">
        <v>130</v>
      </c>
      <c r="E86" s="35"/>
      <c r="F86" s="186" t="s">
        <v>131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130</v>
      </c>
      <c r="AU86" s="16" t="s">
        <v>82</v>
      </c>
    </row>
    <row r="87" spans="1:65" s="13" customFormat="1" ht="10.199999999999999">
      <c r="B87" s="190"/>
      <c r="C87" s="191"/>
      <c r="D87" s="185" t="s">
        <v>132</v>
      </c>
      <c r="E87" s="192" t="s">
        <v>19</v>
      </c>
      <c r="F87" s="193" t="s">
        <v>280</v>
      </c>
      <c r="G87" s="191"/>
      <c r="H87" s="194">
        <v>42480</v>
      </c>
      <c r="I87" s="195"/>
      <c r="J87" s="191"/>
      <c r="K87" s="191"/>
      <c r="L87" s="196"/>
      <c r="M87" s="197"/>
      <c r="N87" s="198"/>
      <c r="O87" s="198"/>
      <c r="P87" s="198"/>
      <c r="Q87" s="198"/>
      <c r="R87" s="198"/>
      <c r="S87" s="198"/>
      <c r="T87" s="199"/>
      <c r="AT87" s="200" t="s">
        <v>132</v>
      </c>
      <c r="AU87" s="200" t="s">
        <v>82</v>
      </c>
      <c r="AV87" s="13" t="s">
        <v>82</v>
      </c>
      <c r="AW87" s="13" t="s">
        <v>33</v>
      </c>
      <c r="AX87" s="13" t="s">
        <v>79</v>
      </c>
      <c r="AY87" s="200" t="s">
        <v>121</v>
      </c>
    </row>
    <row r="88" spans="1:65" s="2" customFormat="1" ht="14.4" customHeight="1">
      <c r="A88" s="33"/>
      <c r="B88" s="34"/>
      <c r="C88" s="172" t="s">
        <v>82</v>
      </c>
      <c r="D88" s="172" t="s">
        <v>123</v>
      </c>
      <c r="E88" s="173" t="s">
        <v>281</v>
      </c>
      <c r="F88" s="174" t="s">
        <v>282</v>
      </c>
      <c r="G88" s="175" t="s">
        <v>151</v>
      </c>
      <c r="H88" s="176">
        <v>496</v>
      </c>
      <c r="I88" s="177"/>
      <c r="J88" s="178">
        <f>ROUND(I88*H88,2)</f>
        <v>0</v>
      </c>
      <c r="K88" s="174" t="s">
        <v>127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128</v>
      </c>
      <c r="AT88" s="183" t="s">
        <v>123</v>
      </c>
      <c r="AU88" s="183" t="s">
        <v>82</v>
      </c>
      <c r="AY88" s="16" t="s">
        <v>121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128</v>
      </c>
      <c r="BM88" s="183" t="s">
        <v>283</v>
      </c>
    </row>
    <row r="89" spans="1:65" s="2" customFormat="1" ht="10.199999999999999">
      <c r="A89" s="33"/>
      <c r="B89" s="34"/>
      <c r="C89" s="35"/>
      <c r="D89" s="185" t="s">
        <v>130</v>
      </c>
      <c r="E89" s="35"/>
      <c r="F89" s="186" t="s">
        <v>284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130</v>
      </c>
      <c r="AU89" s="16" t="s">
        <v>82</v>
      </c>
    </row>
    <row r="90" spans="1:65" s="13" customFormat="1" ht="10.199999999999999">
      <c r="B90" s="190"/>
      <c r="C90" s="191"/>
      <c r="D90" s="185" t="s">
        <v>132</v>
      </c>
      <c r="E90" s="192" t="s">
        <v>19</v>
      </c>
      <c r="F90" s="193" t="s">
        <v>285</v>
      </c>
      <c r="G90" s="191"/>
      <c r="H90" s="194">
        <v>496</v>
      </c>
      <c r="I90" s="195"/>
      <c r="J90" s="191"/>
      <c r="K90" s="191"/>
      <c r="L90" s="196"/>
      <c r="M90" s="197"/>
      <c r="N90" s="198"/>
      <c r="O90" s="198"/>
      <c r="P90" s="198"/>
      <c r="Q90" s="198"/>
      <c r="R90" s="198"/>
      <c r="S90" s="198"/>
      <c r="T90" s="199"/>
      <c r="AT90" s="200" t="s">
        <v>132</v>
      </c>
      <c r="AU90" s="200" t="s">
        <v>82</v>
      </c>
      <c r="AV90" s="13" t="s">
        <v>82</v>
      </c>
      <c r="AW90" s="13" t="s">
        <v>33</v>
      </c>
      <c r="AX90" s="13" t="s">
        <v>79</v>
      </c>
      <c r="AY90" s="200" t="s">
        <v>121</v>
      </c>
    </row>
    <row r="91" spans="1:65" s="2" customFormat="1" ht="14.4" customHeight="1">
      <c r="A91" s="33"/>
      <c r="B91" s="34"/>
      <c r="C91" s="172" t="s">
        <v>139</v>
      </c>
      <c r="D91" s="172" t="s">
        <v>123</v>
      </c>
      <c r="E91" s="173" t="s">
        <v>231</v>
      </c>
      <c r="F91" s="174" t="s">
        <v>232</v>
      </c>
      <c r="G91" s="175" t="s">
        <v>151</v>
      </c>
      <c r="H91" s="176">
        <v>36</v>
      </c>
      <c r="I91" s="177"/>
      <c r="J91" s="178">
        <f>ROUND(I91*H91,2)</f>
        <v>0</v>
      </c>
      <c r="K91" s="174" t="s">
        <v>127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128</v>
      </c>
      <c r="AT91" s="183" t="s">
        <v>123</v>
      </c>
      <c r="AU91" s="183" t="s">
        <v>82</v>
      </c>
      <c r="AY91" s="16" t="s">
        <v>121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128</v>
      </c>
      <c r="BM91" s="183" t="s">
        <v>286</v>
      </c>
    </row>
    <row r="92" spans="1:65" s="2" customFormat="1" ht="10.199999999999999">
      <c r="A92" s="33"/>
      <c r="B92" s="34"/>
      <c r="C92" s="35"/>
      <c r="D92" s="185" t="s">
        <v>130</v>
      </c>
      <c r="E92" s="35"/>
      <c r="F92" s="186" t="s">
        <v>234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130</v>
      </c>
      <c r="AU92" s="16" t="s">
        <v>82</v>
      </c>
    </row>
    <row r="93" spans="1:65" s="13" customFormat="1" ht="10.199999999999999">
      <c r="B93" s="190"/>
      <c r="C93" s="191"/>
      <c r="D93" s="185" t="s">
        <v>132</v>
      </c>
      <c r="E93" s="192" t="s">
        <v>19</v>
      </c>
      <c r="F93" s="193" t="s">
        <v>287</v>
      </c>
      <c r="G93" s="191"/>
      <c r="H93" s="194">
        <v>36</v>
      </c>
      <c r="I93" s="195"/>
      <c r="J93" s="191"/>
      <c r="K93" s="191"/>
      <c r="L93" s="196"/>
      <c r="M93" s="197"/>
      <c r="N93" s="198"/>
      <c r="O93" s="198"/>
      <c r="P93" s="198"/>
      <c r="Q93" s="198"/>
      <c r="R93" s="198"/>
      <c r="S93" s="198"/>
      <c r="T93" s="199"/>
      <c r="AT93" s="200" t="s">
        <v>132</v>
      </c>
      <c r="AU93" s="200" t="s">
        <v>82</v>
      </c>
      <c r="AV93" s="13" t="s">
        <v>82</v>
      </c>
      <c r="AW93" s="13" t="s">
        <v>33</v>
      </c>
      <c r="AX93" s="13" t="s">
        <v>79</v>
      </c>
      <c r="AY93" s="200" t="s">
        <v>121</v>
      </c>
    </row>
    <row r="94" spans="1:65" s="2" customFormat="1" ht="14.4" customHeight="1">
      <c r="A94" s="33"/>
      <c r="B94" s="34"/>
      <c r="C94" s="201" t="s">
        <v>128</v>
      </c>
      <c r="D94" s="201" t="s">
        <v>140</v>
      </c>
      <c r="E94" s="202" t="s">
        <v>237</v>
      </c>
      <c r="F94" s="203" t="s">
        <v>238</v>
      </c>
      <c r="G94" s="204" t="s">
        <v>143</v>
      </c>
      <c r="H94" s="205">
        <v>1.8</v>
      </c>
      <c r="I94" s="206"/>
      <c r="J94" s="207">
        <f>ROUND(I94*H94,2)</f>
        <v>0</v>
      </c>
      <c r="K94" s="203" t="s">
        <v>19</v>
      </c>
      <c r="L94" s="208"/>
      <c r="M94" s="209" t="s">
        <v>19</v>
      </c>
      <c r="N94" s="210" t="s">
        <v>42</v>
      </c>
      <c r="O94" s="63"/>
      <c r="P94" s="181">
        <f>O94*H94</f>
        <v>0</v>
      </c>
      <c r="Q94" s="181">
        <v>1E-3</v>
      </c>
      <c r="R94" s="181">
        <f>Q94*H94</f>
        <v>1.8000000000000002E-3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144</v>
      </c>
      <c r="AT94" s="183" t="s">
        <v>140</v>
      </c>
      <c r="AU94" s="183" t="s">
        <v>82</v>
      </c>
      <c r="AY94" s="16" t="s">
        <v>121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6" t="s">
        <v>79</v>
      </c>
      <c r="BK94" s="184">
        <f>ROUND(I94*H94,2)</f>
        <v>0</v>
      </c>
      <c r="BL94" s="16" t="s">
        <v>128</v>
      </c>
      <c r="BM94" s="183" t="s">
        <v>288</v>
      </c>
    </row>
    <row r="95" spans="1:65" s="2" customFormat="1" ht="10.199999999999999">
      <c r="A95" s="33"/>
      <c r="B95" s="34"/>
      <c r="C95" s="35"/>
      <c r="D95" s="185" t="s">
        <v>130</v>
      </c>
      <c r="E95" s="35"/>
      <c r="F95" s="186" t="s">
        <v>238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130</v>
      </c>
      <c r="AU95" s="16" t="s">
        <v>82</v>
      </c>
    </row>
    <row r="96" spans="1:65" s="13" customFormat="1" ht="10.199999999999999">
      <c r="B96" s="190"/>
      <c r="C96" s="191"/>
      <c r="D96" s="185" t="s">
        <v>132</v>
      </c>
      <c r="E96" s="192" t="s">
        <v>19</v>
      </c>
      <c r="F96" s="193" t="s">
        <v>289</v>
      </c>
      <c r="G96" s="191"/>
      <c r="H96" s="194">
        <v>1.8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132</v>
      </c>
      <c r="AU96" s="200" t="s">
        <v>82</v>
      </c>
      <c r="AV96" s="13" t="s">
        <v>82</v>
      </c>
      <c r="AW96" s="13" t="s">
        <v>33</v>
      </c>
      <c r="AX96" s="13" t="s">
        <v>79</v>
      </c>
      <c r="AY96" s="200" t="s">
        <v>121</v>
      </c>
    </row>
    <row r="97" spans="1:65" s="2" customFormat="1" ht="14.4" customHeight="1">
      <c r="A97" s="33"/>
      <c r="B97" s="34"/>
      <c r="C97" s="172" t="s">
        <v>155</v>
      </c>
      <c r="D97" s="172" t="s">
        <v>123</v>
      </c>
      <c r="E97" s="173" t="s">
        <v>290</v>
      </c>
      <c r="F97" s="174" t="s">
        <v>291</v>
      </c>
      <c r="G97" s="175" t="s">
        <v>292</v>
      </c>
      <c r="H97" s="176">
        <v>2.0209999999999999</v>
      </c>
      <c r="I97" s="177"/>
      <c r="J97" s="178">
        <f>ROUND(I97*H97,2)</f>
        <v>0</v>
      </c>
      <c r="K97" s="174" t="s">
        <v>127</v>
      </c>
      <c r="L97" s="38"/>
      <c r="M97" s="179" t="s">
        <v>19</v>
      </c>
      <c r="N97" s="180" t="s">
        <v>42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128</v>
      </c>
      <c r="AT97" s="183" t="s">
        <v>123</v>
      </c>
      <c r="AU97" s="183" t="s">
        <v>82</v>
      </c>
      <c r="AY97" s="16" t="s">
        <v>121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128</v>
      </c>
      <c r="BM97" s="183" t="s">
        <v>293</v>
      </c>
    </row>
    <row r="98" spans="1:65" s="2" customFormat="1" ht="10.199999999999999">
      <c r="A98" s="33"/>
      <c r="B98" s="34"/>
      <c r="C98" s="35"/>
      <c r="D98" s="185" t="s">
        <v>130</v>
      </c>
      <c r="E98" s="35"/>
      <c r="F98" s="186" t="s">
        <v>294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130</v>
      </c>
      <c r="AU98" s="16" t="s">
        <v>82</v>
      </c>
    </row>
    <row r="99" spans="1:65" s="13" customFormat="1" ht="10.199999999999999">
      <c r="B99" s="190"/>
      <c r="C99" s="191"/>
      <c r="D99" s="185" t="s">
        <v>132</v>
      </c>
      <c r="E99" s="192" t="s">
        <v>19</v>
      </c>
      <c r="F99" s="193" t="s">
        <v>325</v>
      </c>
      <c r="G99" s="191"/>
      <c r="H99" s="194">
        <v>2.0209999999999999</v>
      </c>
      <c r="I99" s="195"/>
      <c r="J99" s="191"/>
      <c r="K99" s="191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132</v>
      </c>
      <c r="AU99" s="200" t="s">
        <v>82</v>
      </c>
      <c r="AV99" s="13" t="s">
        <v>82</v>
      </c>
      <c r="AW99" s="13" t="s">
        <v>33</v>
      </c>
      <c r="AX99" s="13" t="s">
        <v>79</v>
      </c>
      <c r="AY99" s="200" t="s">
        <v>121</v>
      </c>
    </row>
    <row r="100" spans="1:65" s="2" customFormat="1" ht="14.4" customHeight="1">
      <c r="A100" s="33"/>
      <c r="B100" s="34"/>
      <c r="C100" s="172" t="s">
        <v>161</v>
      </c>
      <c r="D100" s="172" t="s">
        <v>123</v>
      </c>
      <c r="E100" s="173" t="s">
        <v>296</v>
      </c>
      <c r="F100" s="174" t="s">
        <v>297</v>
      </c>
      <c r="G100" s="175" t="s">
        <v>298</v>
      </c>
      <c r="H100" s="176">
        <v>1</v>
      </c>
      <c r="I100" s="177"/>
      <c r="J100" s="178">
        <f>ROUND(I100*H100,2)</f>
        <v>0</v>
      </c>
      <c r="K100" s="174" t="s">
        <v>19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128</v>
      </c>
      <c r="AT100" s="183" t="s">
        <v>123</v>
      </c>
      <c r="AU100" s="183" t="s">
        <v>82</v>
      </c>
      <c r="AY100" s="16" t="s">
        <v>121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128</v>
      </c>
      <c r="BM100" s="183" t="s">
        <v>299</v>
      </c>
    </row>
    <row r="101" spans="1:65" s="2" customFormat="1" ht="10.199999999999999">
      <c r="A101" s="33"/>
      <c r="B101" s="34"/>
      <c r="C101" s="35"/>
      <c r="D101" s="185" t="s">
        <v>130</v>
      </c>
      <c r="E101" s="35"/>
      <c r="F101" s="186" t="s">
        <v>297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130</v>
      </c>
      <c r="AU101" s="16" t="s">
        <v>82</v>
      </c>
    </row>
    <row r="102" spans="1:65" s="2" customFormat="1" ht="14.4" customHeight="1">
      <c r="A102" s="33"/>
      <c r="B102" s="34"/>
      <c r="C102" s="172" t="s">
        <v>166</v>
      </c>
      <c r="D102" s="172" t="s">
        <v>123</v>
      </c>
      <c r="E102" s="173" t="s">
        <v>300</v>
      </c>
      <c r="F102" s="174" t="s">
        <v>301</v>
      </c>
      <c r="G102" s="175" t="s">
        <v>189</v>
      </c>
      <c r="H102" s="176">
        <v>591</v>
      </c>
      <c r="I102" s="177"/>
      <c r="J102" s="178">
        <f>ROUND(I102*H102,2)</f>
        <v>0</v>
      </c>
      <c r="K102" s="174" t="s">
        <v>19</v>
      </c>
      <c r="L102" s="38"/>
      <c r="M102" s="179" t="s">
        <v>19</v>
      </c>
      <c r="N102" s="180" t="s">
        <v>42</v>
      </c>
      <c r="O102" s="63"/>
      <c r="P102" s="181">
        <f>O102*H102</f>
        <v>0</v>
      </c>
      <c r="Q102" s="181">
        <v>3.0000000000000001E-3</v>
      </c>
      <c r="R102" s="181">
        <f>Q102*H102</f>
        <v>1.7730000000000001</v>
      </c>
      <c r="S102" s="181">
        <v>0</v>
      </c>
      <c r="T102" s="18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128</v>
      </c>
      <c r="AT102" s="183" t="s">
        <v>123</v>
      </c>
      <c r="AU102" s="183" t="s">
        <v>82</v>
      </c>
      <c r="AY102" s="16" t="s">
        <v>121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79</v>
      </c>
      <c r="BK102" s="184">
        <f>ROUND(I102*H102,2)</f>
        <v>0</v>
      </c>
      <c r="BL102" s="16" t="s">
        <v>128</v>
      </c>
      <c r="BM102" s="183" t="s">
        <v>302</v>
      </c>
    </row>
    <row r="103" spans="1:65" s="2" customFormat="1" ht="10.199999999999999">
      <c r="A103" s="33"/>
      <c r="B103" s="34"/>
      <c r="C103" s="35"/>
      <c r="D103" s="185" t="s">
        <v>130</v>
      </c>
      <c r="E103" s="35"/>
      <c r="F103" s="186" t="s">
        <v>301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130</v>
      </c>
      <c r="AU103" s="16" t="s">
        <v>82</v>
      </c>
    </row>
    <row r="104" spans="1:65" s="13" customFormat="1" ht="10.199999999999999">
      <c r="B104" s="190"/>
      <c r="C104" s="191"/>
      <c r="D104" s="185" t="s">
        <v>132</v>
      </c>
      <c r="E104" s="192" t="s">
        <v>19</v>
      </c>
      <c r="F104" s="193" t="s">
        <v>303</v>
      </c>
      <c r="G104" s="191"/>
      <c r="H104" s="194">
        <v>591</v>
      </c>
      <c r="I104" s="195"/>
      <c r="J104" s="191"/>
      <c r="K104" s="191"/>
      <c r="L104" s="196"/>
      <c r="M104" s="197"/>
      <c r="N104" s="198"/>
      <c r="O104" s="198"/>
      <c r="P104" s="198"/>
      <c r="Q104" s="198"/>
      <c r="R104" s="198"/>
      <c r="S104" s="198"/>
      <c r="T104" s="199"/>
      <c r="AT104" s="200" t="s">
        <v>132</v>
      </c>
      <c r="AU104" s="200" t="s">
        <v>82</v>
      </c>
      <c r="AV104" s="13" t="s">
        <v>82</v>
      </c>
      <c r="AW104" s="13" t="s">
        <v>33</v>
      </c>
      <c r="AX104" s="13" t="s">
        <v>79</v>
      </c>
      <c r="AY104" s="200" t="s">
        <v>121</v>
      </c>
    </row>
    <row r="105" spans="1:65" s="2" customFormat="1" ht="14.4" customHeight="1">
      <c r="A105" s="33"/>
      <c r="B105" s="34"/>
      <c r="C105" s="172" t="s">
        <v>144</v>
      </c>
      <c r="D105" s="172" t="s">
        <v>123</v>
      </c>
      <c r="E105" s="173" t="s">
        <v>304</v>
      </c>
      <c r="F105" s="174" t="s">
        <v>305</v>
      </c>
      <c r="G105" s="175" t="s">
        <v>189</v>
      </c>
      <c r="H105" s="176">
        <v>83</v>
      </c>
      <c r="I105" s="177"/>
      <c r="J105" s="178">
        <f>ROUND(I105*H105,2)</f>
        <v>0</v>
      </c>
      <c r="K105" s="174" t="s">
        <v>19</v>
      </c>
      <c r="L105" s="38"/>
      <c r="M105" s="179" t="s">
        <v>19</v>
      </c>
      <c r="N105" s="180" t="s">
        <v>42</v>
      </c>
      <c r="O105" s="63"/>
      <c r="P105" s="181">
        <f>O105*H105</f>
        <v>0</v>
      </c>
      <c r="Q105" s="181">
        <v>0.01</v>
      </c>
      <c r="R105" s="181">
        <f>Q105*H105</f>
        <v>0.83000000000000007</v>
      </c>
      <c r="S105" s="181">
        <v>0</v>
      </c>
      <c r="T105" s="182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3" t="s">
        <v>128</v>
      </c>
      <c r="AT105" s="183" t="s">
        <v>123</v>
      </c>
      <c r="AU105" s="183" t="s">
        <v>82</v>
      </c>
      <c r="AY105" s="16" t="s">
        <v>121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79</v>
      </c>
      <c r="BK105" s="184">
        <f>ROUND(I105*H105,2)</f>
        <v>0</v>
      </c>
      <c r="BL105" s="16" t="s">
        <v>128</v>
      </c>
      <c r="BM105" s="183" t="s">
        <v>306</v>
      </c>
    </row>
    <row r="106" spans="1:65" s="2" customFormat="1" ht="10.199999999999999">
      <c r="A106" s="33"/>
      <c r="B106" s="34"/>
      <c r="C106" s="35"/>
      <c r="D106" s="185" t="s">
        <v>130</v>
      </c>
      <c r="E106" s="35"/>
      <c r="F106" s="186" t="s">
        <v>305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130</v>
      </c>
      <c r="AU106" s="16" t="s">
        <v>82</v>
      </c>
    </row>
    <row r="107" spans="1:65" s="13" customFormat="1" ht="10.199999999999999">
      <c r="B107" s="190"/>
      <c r="C107" s="191"/>
      <c r="D107" s="185" t="s">
        <v>132</v>
      </c>
      <c r="E107" s="192" t="s">
        <v>19</v>
      </c>
      <c r="F107" s="193" t="s">
        <v>307</v>
      </c>
      <c r="G107" s="191"/>
      <c r="H107" s="194">
        <v>83</v>
      </c>
      <c r="I107" s="195"/>
      <c r="J107" s="191"/>
      <c r="K107" s="191"/>
      <c r="L107" s="196"/>
      <c r="M107" s="197"/>
      <c r="N107" s="198"/>
      <c r="O107" s="198"/>
      <c r="P107" s="198"/>
      <c r="Q107" s="198"/>
      <c r="R107" s="198"/>
      <c r="S107" s="198"/>
      <c r="T107" s="199"/>
      <c r="AT107" s="200" t="s">
        <v>132</v>
      </c>
      <c r="AU107" s="200" t="s">
        <v>82</v>
      </c>
      <c r="AV107" s="13" t="s">
        <v>82</v>
      </c>
      <c r="AW107" s="13" t="s">
        <v>33</v>
      </c>
      <c r="AX107" s="13" t="s">
        <v>79</v>
      </c>
      <c r="AY107" s="200" t="s">
        <v>121</v>
      </c>
    </row>
    <row r="108" spans="1:65" s="2" customFormat="1" ht="14.4" customHeight="1">
      <c r="A108" s="33"/>
      <c r="B108" s="34"/>
      <c r="C108" s="172" t="s">
        <v>175</v>
      </c>
      <c r="D108" s="172" t="s">
        <v>123</v>
      </c>
      <c r="E108" s="173" t="s">
        <v>308</v>
      </c>
      <c r="F108" s="174" t="s">
        <v>309</v>
      </c>
      <c r="G108" s="175" t="s">
        <v>310</v>
      </c>
      <c r="H108" s="176">
        <v>189.1</v>
      </c>
      <c r="I108" s="177"/>
      <c r="J108" s="178">
        <f>ROUND(I108*H108,2)</f>
        <v>0</v>
      </c>
      <c r="K108" s="174" t="s">
        <v>127</v>
      </c>
      <c r="L108" s="38"/>
      <c r="M108" s="179" t="s">
        <v>19</v>
      </c>
      <c r="N108" s="180" t="s">
        <v>42</v>
      </c>
      <c r="O108" s="63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128</v>
      </c>
      <c r="AT108" s="183" t="s">
        <v>123</v>
      </c>
      <c r="AU108" s="183" t="s">
        <v>82</v>
      </c>
      <c r="AY108" s="16" t="s">
        <v>121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128</v>
      </c>
      <c r="BM108" s="183" t="s">
        <v>311</v>
      </c>
    </row>
    <row r="109" spans="1:65" s="2" customFormat="1" ht="10.199999999999999">
      <c r="A109" s="33"/>
      <c r="B109" s="34"/>
      <c r="C109" s="35"/>
      <c r="D109" s="185" t="s">
        <v>130</v>
      </c>
      <c r="E109" s="35"/>
      <c r="F109" s="186" t="s">
        <v>312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130</v>
      </c>
      <c r="AU109" s="16" t="s">
        <v>82</v>
      </c>
    </row>
    <row r="110" spans="1:65" s="13" customFormat="1" ht="10.199999999999999">
      <c r="B110" s="190"/>
      <c r="C110" s="191"/>
      <c r="D110" s="185" t="s">
        <v>132</v>
      </c>
      <c r="E110" s="192" t="s">
        <v>19</v>
      </c>
      <c r="F110" s="193" t="s">
        <v>313</v>
      </c>
      <c r="G110" s="191"/>
      <c r="H110" s="194">
        <v>147.75</v>
      </c>
      <c r="I110" s="195"/>
      <c r="J110" s="191"/>
      <c r="K110" s="191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132</v>
      </c>
      <c r="AU110" s="200" t="s">
        <v>82</v>
      </c>
      <c r="AV110" s="13" t="s">
        <v>82</v>
      </c>
      <c r="AW110" s="13" t="s">
        <v>33</v>
      </c>
      <c r="AX110" s="13" t="s">
        <v>71</v>
      </c>
      <c r="AY110" s="200" t="s">
        <v>121</v>
      </c>
    </row>
    <row r="111" spans="1:65" s="13" customFormat="1" ht="10.199999999999999">
      <c r="B111" s="190"/>
      <c r="C111" s="191"/>
      <c r="D111" s="185" t="s">
        <v>132</v>
      </c>
      <c r="E111" s="192" t="s">
        <v>19</v>
      </c>
      <c r="F111" s="193" t="s">
        <v>314</v>
      </c>
      <c r="G111" s="191"/>
      <c r="H111" s="194">
        <v>41.35</v>
      </c>
      <c r="I111" s="195"/>
      <c r="J111" s="191"/>
      <c r="K111" s="191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132</v>
      </c>
      <c r="AU111" s="200" t="s">
        <v>82</v>
      </c>
      <c r="AV111" s="13" t="s">
        <v>82</v>
      </c>
      <c r="AW111" s="13" t="s">
        <v>33</v>
      </c>
      <c r="AX111" s="13" t="s">
        <v>71</v>
      </c>
      <c r="AY111" s="200" t="s">
        <v>121</v>
      </c>
    </row>
    <row r="112" spans="1:65" s="2" customFormat="1" ht="14.4" customHeight="1">
      <c r="A112" s="33"/>
      <c r="B112" s="34"/>
      <c r="C112" s="172" t="s">
        <v>181</v>
      </c>
      <c r="D112" s="172" t="s">
        <v>123</v>
      </c>
      <c r="E112" s="173" t="s">
        <v>315</v>
      </c>
      <c r="F112" s="174" t="s">
        <v>316</v>
      </c>
      <c r="G112" s="175" t="s">
        <v>310</v>
      </c>
      <c r="H112" s="176">
        <v>189.1</v>
      </c>
      <c r="I112" s="177"/>
      <c r="J112" s="178">
        <f>ROUND(I112*H112,2)</f>
        <v>0</v>
      </c>
      <c r="K112" s="174" t="s">
        <v>127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128</v>
      </c>
      <c r="AT112" s="183" t="s">
        <v>123</v>
      </c>
      <c r="AU112" s="183" t="s">
        <v>82</v>
      </c>
      <c r="AY112" s="16" t="s">
        <v>121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128</v>
      </c>
      <c r="BM112" s="183" t="s">
        <v>317</v>
      </c>
    </row>
    <row r="113" spans="1:65" s="2" customFormat="1" ht="10.199999999999999">
      <c r="A113" s="33"/>
      <c r="B113" s="34"/>
      <c r="C113" s="35"/>
      <c r="D113" s="185" t="s">
        <v>130</v>
      </c>
      <c r="E113" s="35"/>
      <c r="F113" s="186" t="s">
        <v>318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2" customFormat="1" ht="14.4" customHeight="1">
      <c r="A114" s="33"/>
      <c r="B114" s="34"/>
      <c r="C114" s="172" t="s">
        <v>186</v>
      </c>
      <c r="D114" s="172" t="s">
        <v>123</v>
      </c>
      <c r="E114" s="173" t="s">
        <v>319</v>
      </c>
      <c r="F114" s="174" t="s">
        <v>320</v>
      </c>
      <c r="G114" s="175" t="s">
        <v>310</v>
      </c>
      <c r="H114" s="176">
        <v>189.1</v>
      </c>
      <c r="I114" s="177"/>
      <c r="J114" s="178">
        <f>ROUND(I114*H114,2)</f>
        <v>0</v>
      </c>
      <c r="K114" s="174" t="s">
        <v>127</v>
      </c>
      <c r="L114" s="38"/>
      <c r="M114" s="179" t="s">
        <v>19</v>
      </c>
      <c r="N114" s="180" t="s">
        <v>42</v>
      </c>
      <c r="O114" s="63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128</v>
      </c>
      <c r="AT114" s="183" t="s">
        <v>123</v>
      </c>
      <c r="AU114" s="183" t="s">
        <v>82</v>
      </c>
      <c r="AY114" s="16" t="s">
        <v>121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6" t="s">
        <v>79</v>
      </c>
      <c r="BK114" s="184">
        <f>ROUND(I114*H114,2)</f>
        <v>0</v>
      </c>
      <c r="BL114" s="16" t="s">
        <v>128</v>
      </c>
      <c r="BM114" s="183" t="s">
        <v>326</v>
      </c>
    </row>
    <row r="115" spans="1:65" s="2" customFormat="1" ht="10.199999999999999">
      <c r="A115" s="33"/>
      <c r="B115" s="34"/>
      <c r="C115" s="35"/>
      <c r="D115" s="185" t="s">
        <v>130</v>
      </c>
      <c r="E115" s="35"/>
      <c r="F115" s="186" t="s">
        <v>322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130</v>
      </c>
      <c r="AU115" s="16" t="s">
        <v>82</v>
      </c>
    </row>
    <row r="116" spans="1:65" s="12" customFormat="1" ht="22.8" customHeight="1">
      <c r="B116" s="156"/>
      <c r="C116" s="157"/>
      <c r="D116" s="158" t="s">
        <v>70</v>
      </c>
      <c r="E116" s="170" t="s">
        <v>270</v>
      </c>
      <c r="F116" s="170" t="s">
        <v>271</v>
      </c>
      <c r="G116" s="157"/>
      <c r="H116" s="157"/>
      <c r="I116" s="160"/>
      <c r="J116" s="171">
        <f>BK116</f>
        <v>0</v>
      </c>
      <c r="K116" s="157"/>
      <c r="L116" s="162"/>
      <c r="M116" s="163"/>
      <c r="N116" s="164"/>
      <c r="O116" s="164"/>
      <c r="P116" s="165">
        <f>SUM(P117:P118)</f>
        <v>0</v>
      </c>
      <c r="Q116" s="164"/>
      <c r="R116" s="165">
        <f>SUM(R117:R118)</f>
        <v>0</v>
      </c>
      <c r="S116" s="164"/>
      <c r="T116" s="166">
        <f>SUM(T117:T118)</f>
        <v>0</v>
      </c>
      <c r="AR116" s="167" t="s">
        <v>79</v>
      </c>
      <c r="AT116" s="168" t="s">
        <v>70</v>
      </c>
      <c r="AU116" s="168" t="s">
        <v>79</v>
      </c>
      <c r="AY116" s="167" t="s">
        <v>121</v>
      </c>
      <c r="BK116" s="169">
        <f>SUM(BK117:BK118)</f>
        <v>0</v>
      </c>
    </row>
    <row r="117" spans="1:65" s="2" customFormat="1" ht="14.4" customHeight="1">
      <c r="A117" s="33"/>
      <c r="B117" s="34"/>
      <c r="C117" s="172" t="s">
        <v>191</v>
      </c>
      <c r="D117" s="172" t="s">
        <v>123</v>
      </c>
      <c r="E117" s="173" t="s">
        <v>273</v>
      </c>
      <c r="F117" s="174" t="s">
        <v>274</v>
      </c>
      <c r="G117" s="175" t="s">
        <v>275</v>
      </c>
      <c r="H117" s="176">
        <v>2.605</v>
      </c>
      <c r="I117" s="177"/>
      <c r="J117" s="178">
        <f>ROUND(I117*H117,2)</f>
        <v>0</v>
      </c>
      <c r="K117" s="174" t="s">
        <v>127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128</v>
      </c>
      <c r="AT117" s="183" t="s">
        <v>123</v>
      </c>
      <c r="AU117" s="183" t="s">
        <v>82</v>
      </c>
      <c r="AY117" s="16" t="s">
        <v>121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128</v>
      </c>
      <c r="BM117" s="183" t="s">
        <v>323</v>
      </c>
    </row>
    <row r="118" spans="1:65" s="2" customFormat="1" ht="10.199999999999999">
      <c r="A118" s="33"/>
      <c r="B118" s="34"/>
      <c r="C118" s="35"/>
      <c r="D118" s="185" t="s">
        <v>130</v>
      </c>
      <c r="E118" s="35"/>
      <c r="F118" s="186" t="s">
        <v>277</v>
      </c>
      <c r="G118" s="35"/>
      <c r="H118" s="35"/>
      <c r="I118" s="187"/>
      <c r="J118" s="35"/>
      <c r="K118" s="35"/>
      <c r="L118" s="38"/>
      <c r="M118" s="212"/>
      <c r="N118" s="213"/>
      <c r="O118" s="214"/>
      <c r="P118" s="214"/>
      <c r="Q118" s="214"/>
      <c r="R118" s="214"/>
      <c r="S118" s="214"/>
      <c r="T118" s="215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130</v>
      </c>
      <c r="AU118" s="16" t="s">
        <v>82</v>
      </c>
    </row>
    <row r="119" spans="1:65" s="2" customFormat="1" ht="6.9" customHeight="1">
      <c r="A119" s="33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8"/>
      <c r="M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</sheetData>
  <sheetProtection algorithmName="SHA-512" hashValue="DyPu85PIf21//yTx+Ad3WORtzs7DpQrJMN6x+1PdrS9E45vdODy23YP9hNsydjzgQ+L7DF509y+JwqoTpXKDvg==" saltValue="N0FjubO3Ri3FxTebgZFsNlpL28qTqYIGBamn2CpdXwXHWdHAyNNMrl3vj7Q+erDr+qgYB6N1LHlSHK7mR4o7rQ==" spinCount="100000" sheet="1" objects="1" scenarios="1" formatColumns="0" formatRows="0" autoFilter="0"/>
  <autoFilter ref="C81:K11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9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91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95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LBK Lavičné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96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327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ROUND((SUM(BE82:BE118)),  2)</f>
        <v>0</v>
      </c>
      <c r="G33" s="33"/>
      <c r="H33" s="33"/>
      <c r="I33" s="117">
        <v>0.21</v>
      </c>
      <c r="J33" s="116">
        <f>ROUND(((SUM(BE82:BE118))*I33),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ROUND((SUM(BF82:BF118)),  2)</f>
        <v>0</v>
      </c>
      <c r="G34" s="33"/>
      <c r="H34" s="33"/>
      <c r="I34" s="117">
        <v>0.15</v>
      </c>
      <c r="J34" s="116">
        <f>ROUND(((SUM(BF82:BF118))*I34),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ROUND((SUM(BG82:BG118)),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ROUND((SUM(BH82:BH118)),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ROUND((SUM(BI82:BI118)),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LBK Lavičné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96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297" t="str">
        <f>E9</f>
        <v>SO-02.3 - Následná péče 3. rok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15. 1. 2021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99</v>
      </c>
      <c r="D57" s="130"/>
      <c r="E57" s="130"/>
      <c r="F57" s="130"/>
      <c r="G57" s="130"/>
      <c r="H57" s="130"/>
      <c r="I57" s="130"/>
      <c r="J57" s="131" t="s">
        <v>100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" customHeight="1">
      <c r="B60" s="133"/>
      <c r="C60" s="134"/>
      <c r="D60" s="135" t="s">
        <v>102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95" customHeight="1">
      <c r="B61" s="139"/>
      <c r="C61" s="140"/>
      <c r="D61" s="141" t="s">
        <v>103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95" customHeight="1">
      <c r="B62" s="139"/>
      <c r="C62" s="140"/>
      <c r="D62" s="141" t="s">
        <v>105</v>
      </c>
      <c r="E62" s="142"/>
      <c r="F62" s="142"/>
      <c r="G62" s="142"/>
      <c r="H62" s="142"/>
      <c r="I62" s="142"/>
      <c r="J62" s="143">
        <f>J116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106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44" t="str">
        <f>E7</f>
        <v>LBK Lavičné</v>
      </c>
      <c r="F72" s="345"/>
      <c r="G72" s="345"/>
      <c r="H72" s="34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96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297" t="str">
        <f>E9</f>
        <v>SO-02.3 - Následná péče 3. rok</v>
      </c>
      <c r="F74" s="346"/>
      <c r="G74" s="346"/>
      <c r="H74" s="346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15. 1. 2021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107</v>
      </c>
      <c r="D81" s="148" t="s">
        <v>56</v>
      </c>
      <c r="E81" s="148" t="s">
        <v>52</v>
      </c>
      <c r="F81" s="148" t="s">
        <v>53</v>
      </c>
      <c r="G81" s="148" t="s">
        <v>108</v>
      </c>
      <c r="H81" s="148" t="s">
        <v>109</v>
      </c>
      <c r="I81" s="148" t="s">
        <v>110</v>
      </c>
      <c r="J81" s="148" t="s">
        <v>100</v>
      </c>
      <c r="K81" s="149" t="s">
        <v>111</v>
      </c>
      <c r="L81" s="150"/>
      <c r="M81" s="67" t="s">
        <v>19</v>
      </c>
      <c r="N81" s="68" t="s">
        <v>41</v>
      </c>
      <c r="O81" s="68" t="s">
        <v>112</v>
      </c>
      <c r="P81" s="68" t="s">
        <v>113</v>
      </c>
      <c r="Q81" s="68" t="s">
        <v>114</v>
      </c>
      <c r="R81" s="68" t="s">
        <v>115</v>
      </c>
      <c r="S81" s="68" t="s">
        <v>116</v>
      </c>
      <c r="T81" s="69" t="s">
        <v>117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8" customHeight="1">
      <c r="A82" s="33"/>
      <c r="B82" s="34"/>
      <c r="C82" s="74" t="s">
        <v>118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2.6048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101</v>
      </c>
      <c r="BK82" s="155">
        <f>BK83</f>
        <v>0</v>
      </c>
    </row>
    <row r="83" spans="1:65" s="12" customFormat="1" ht="25.95" customHeight="1">
      <c r="B83" s="156"/>
      <c r="C83" s="157"/>
      <c r="D83" s="158" t="s">
        <v>70</v>
      </c>
      <c r="E83" s="159" t="s">
        <v>119</v>
      </c>
      <c r="F83" s="159" t="s">
        <v>120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P84+P116</f>
        <v>0</v>
      </c>
      <c r="Q83" s="164"/>
      <c r="R83" s="165">
        <f>R84+R116</f>
        <v>2.6048</v>
      </c>
      <c r="S83" s="164"/>
      <c r="T83" s="166">
        <f>T84+T116</f>
        <v>0</v>
      </c>
      <c r="AR83" s="167" t="s">
        <v>79</v>
      </c>
      <c r="AT83" s="168" t="s">
        <v>70</v>
      </c>
      <c r="AU83" s="168" t="s">
        <v>71</v>
      </c>
      <c r="AY83" s="167" t="s">
        <v>121</v>
      </c>
      <c r="BK83" s="169">
        <f>BK84+BK116</f>
        <v>0</v>
      </c>
    </row>
    <row r="84" spans="1:65" s="12" customFormat="1" ht="22.8" customHeight="1">
      <c r="B84" s="156"/>
      <c r="C84" s="157"/>
      <c r="D84" s="158" t="s">
        <v>70</v>
      </c>
      <c r="E84" s="170" t="s">
        <v>79</v>
      </c>
      <c r="F84" s="170" t="s">
        <v>122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SUM(P85:P115)</f>
        <v>0</v>
      </c>
      <c r="Q84" s="164"/>
      <c r="R84" s="165">
        <f>SUM(R85:R115)</f>
        <v>2.6048</v>
      </c>
      <c r="S84" s="164"/>
      <c r="T84" s="166">
        <f>SUM(T85:T115)</f>
        <v>0</v>
      </c>
      <c r="AR84" s="167" t="s">
        <v>79</v>
      </c>
      <c r="AT84" s="168" t="s">
        <v>70</v>
      </c>
      <c r="AU84" s="168" t="s">
        <v>79</v>
      </c>
      <c r="AY84" s="167" t="s">
        <v>121</v>
      </c>
      <c r="BK84" s="169">
        <f>SUM(BK85:BK115)</f>
        <v>0</v>
      </c>
    </row>
    <row r="85" spans="1:65" s="2" customFormat="1" ht="14.4" customHeight="1">
      <c r="A85" s="33"/>
      <c r="B85" s="34"/>
      <c r="C85" s="172" t="s">
        <v>79</v>
      </c>
      <c r="D85" s="172" t="s">
        <v>123</v>
      </c>
      <c r="E85" s="173" t="s">
        <v>124</v>
      </c>
      <c r="F85" s="174" t="s">
        <v>125</v>
      </c>
      <c r="G85" s="175" t="s">
        <v>126</v>
      </c>
      <c r="H85" s="176">
        <v>42480</v>
      </c>
      <c r="I85" s="177"/>
      <c r="J85" s="178">
        <f>ROUND(I85*H85,2)</f>
        <v>0</v>
      </c>
      <c r="K85" s="174" t="s">
        <v>127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128</v>
      </c>
      <c r="AT85" s="183" t="s">
        <v>123</v>
      </c>
      <c r="AU85" s="183" t="s">
        <v>82</v>
      </c>
      <c r="AY85" s="16" t="s">
        <v>121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128</v>
      </c>
      <c r="BM85" s="183" t="s">
        <v>279</v>
      </c>
    </row>
    <row r="86" spans="1:65" s="2" customFormat="1" ht="10.199999999999999">
      <c r="A86" s="33"/>
      <c r="B86" s="34"/>
      <c r="C86" s="35"/>
      <c r="D86" s="185" t="s">
        <v>130</v>
      </c>
      <c r="E86" s="35"/>
      <c r="F86" s="186" t="s">
        <v>131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130</v>
      </c>
      <c r="AU86" s="16" t="s">
        <v>82</v>
      </c>
    </row>
    <row r="87" spans="1:65" s="13" customFormat="1" ht="10.199999999999999">
      <c r="B87" s="190"/>
      <c r="C87" s="191"/>
      <c r="D87" s="185" t="s">
        <v>132</v>
      </c>
      <c r="E87" s="192" t="s">
        <v>19</v>
      </c>
      <c r="F87" s="193" t="s">
        <v>280</v>
      </c>
      <c r="G87" s="191"/>
      <c r="H87" s="194">
        <v>42480</v>
      </c>
      <c r="I87" s="195"/>
      <c r="J87" s="191"/>
      <c r="K87" s="191"/>
      <c r="L87" s="196"/>
      <c r="M87" s="197"/>
      <c r="N87" s="198"/>
      <c r="O87" s="198"/>
      <c r="P87" s="198"/>
      <c r="Q87" s="198"/>
      <c r="R87" s="198"/>
      <c r="S87" s="198"/>
      <c r="T87" s="199"/>
      <c r="AT87" s="200" t="s">
        <v>132</v>
      </c>
      <c r="AU87" s="200" t="s">
        <v>82</v>
      </c>
      <c r="AV87" s="13" t="s">
        <v>82</v>
      </c>
      <c r="AW87" s="13" t="s">
        <v>33</v>
      </c>
      <c r="AX87" s="13" t="s">
        <v>79</v>
      </c>
      <c r="AY87" s="200" t="s">
        <v>121</v>
      </c>
    </row>
    <row r="88" spans="1:65" s="2" customFormat="1" ht="14.4" customHeight="1">
      <c r="A88" s="33"/>
      <c r="B88" s="34"/>
      <c r="C88" s="172" t="s">
        <v>82</v>
      </c>
      <c r="D88" s="172" t="s">
        <v>123</v>
      </c>
      <c r="E88" s="173" t="s">
        <v>281</v>
      </c>
      <c r="F88" s="174" t="s">
        <v>282</v>
      </c>
      <c r="G88" s="175" t="s">
        <v>151</v>
      </c>
      <c r="H88" s="176">
        <v>496</v>
      </c>
      <c r="I88" s="177"/>
      <c r="J88" s="178">
        <f>ROUND(I88*H88,2)</f>
        <v>0</v>
      </c>
      <c r="K88" s="174" t="s">
        <v>127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128</v>
      </c>
      <c r="AT88" s="183" t="s">
        <v>123</v>
      </c>
      <c r="AU88" s="183" t="s">
        <v>82</v>
      </c>
      <c r="AY88" s="16" t="s">
        <v>121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128</v>
      </c>
      <c r="BM88" s="183" t="s">
        <v>283</v>
      </c>
    </row>
    <row r="89" spans="1:65" s="2" customFormat="1" ht="10.199999999999999">
      <c r="A89" s="33"/>
      <c r="B89" s="34"/>
      <c r="C89" s="35"/>
      <c r="D89" s="185" t="s">
        <v>130</v>
      </c>
      <c r="E89" s="35"/>
      <c r="F89" s="186" t="s">
        <v>284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130</v>
      </c>
      <c r="AU89" s="16" t="s">
        <v>82</v>
      </c>
    </row>
    <row r="90" spans="1:65" s="13" customFormat="1" ht="10.199999999999999">
      <c r="B90" s="190"/>
      <c r="C90" s="191"/>
      <c r="D90" s="185" t="s">
        <v>132</v>
      </c>
      <c r="E90" s="192" t="s">
        <v>19</v>
      </c>
      <c r="F90" s="193" t="s">
        <v>285</v>
      </c>
      <c r="G90" s="191"/>
      <c r="H90" s="194">
        <v>496</v>
      </c>
      <c r="I90" s="195"/>
      <c r="J90" s="191"/>
      <c r="K90" s="191"/>
      <c r="L90" s="196"/>
      <c r="M90" s="197"/>
      <c r="N90" s="198"/>
      <c r="O90" s="198"/>
      <c r="P90" s="198"/>
      <c r="Q90" s="198"/>
      <c r="R90" s="198"/>
      <c r="S90" s="198"/>
      <c r="T90" s="199"/>
      <c r="AT90" s="200" t="s">
        <v>132</v>
      </c>
      <c r="AU90" s="200" t="s">
        <v>82</v>
      </c>
      <c r="AV90" s="13" t="s">
        <v>82</v>
      </c>
      <c r="AW90" s="13" t="s">
        <v>33</v>
      </c>
      <c r="AX90" s="13" t="s">
        <v>79</v>
      </c>
      <c r="AY90" s="200" t="s">
        <v>121</v>
      </c>
    </row>
    <row r="91" spans="1:65" s="2" customFormat="1" ht="14.4" customHeight="1">
      <c r="A91" s="33"/>
      <c r="B91" s="34"/>
      <c r="C91" s="172" t="s">
        <v>139</v>
      </c>
      <c r="D91" s="172" t="s">
        <v>123</v>
      </c>
      <c r="E91" s="173" t="s">
        <v>231</v>
      </c>
      <c r="F91" s="174" t="s">
        <v>232</v>
      </c>
      <c r="G91" s="175" t="s">
        <v>151</v>
      </c>
      <c r="H91" s="176">
        <v>36</v>
      </c>
      <c r="I91" s="177"/>
      <c r="J91" s="178">
        <f>ROUND(I91*H91,2)</f>
        <v>0</v>
      </c>
      <c r="K91" s="174" t="s">
        <v>127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128</v>
      </c>
      <c r="AT91" s="183" t="s">
        <v>123</v>
      </c>
      <c r="AU91" s="183" t="s">
        <v>82</v>
      </c>
      <c r="AY91" s="16" t="s">
        <v>121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128</v>
      </c>
      <c r="BM91" s="183" t="s">
        <v>286</v>
      </c>
    </row>
    <row r="92" spans="1:65" s="2" customFormat="1" ht="10.199999999999999">
      <c r="A92" s="33"/>
      <c r="B92" s="34"/>
      <c r="C92" s="35"/>
      <c r="D92" s="185" t="s">
        <v>130</v>
      </c>
      <c r="E92" s="35"/>
      <c r="F92" s="186" t="s">
        <v>234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130</v>
      </c>
      <c r="AU92" s="16" t="s">
        <v>82</v>
      </c>
    </row>
    <row r="93" spans="1:65" s="13" customFormat="1" ht="10.199999999999999">
      <c r="B93" s="190"/>
      <c r="C93" s="191"/>
      <c r="D93" s="185" t="s">
        <v>132</v>
      </c>
      <c r="E93" s="192" t="s">
        <v>19</v>
      </c>
      <c r="F93" s="193" t="s">
        <v>287</v>
      </c>
      <c r="G93" s="191"/>
      <c r="H93" s="194">
        <v>36</v>
      </c>
      <c r="I93" s="195"/>
      <c r="J93" s="191"/>
      <c r="K93" s="191"/>
      <c r="L93" s="196"/>
      <c r="M93" s="197"/>
      <c r="N93" s="198"/>
      <c r="O93" s="198"/>
      <c r="P93" s="198"/>
      <c r="Q93" s="198"/>
      <c r="R93" s="198"/>
      <c r="S93" s="198"/>
      <c r="T93" s="199"/>
      <c r="AT93" s="200" t="s">
        <v>132</v>
      </c>
      <c r="AU93" s="200" t="s">
        <v>82</v>
      </c>
      <c r="AV93" s="13" t="s">
        <v>82</v>
      </c>
      <c r="AW93" s="13" t="s">
        <v>33</v>
      </c>
      <c r="AX93" s="13" t="s">
        <v>79</v>
      </c>
      <c r="AY93" s="200" t="s">
        <v>121</v>
      </c>
    </row>
    <row r="94" spans="1:65" s="2" customFormat="1" ht="14.4" customHeight="1">
      <c r="A94" s="33"/>
      <c r="B94" s="34"/>
      <c r="C94" s="201" t="s">
        <v>128</v>
      </c>
      <c r="D94" s="201" t="s">
        <v>140</v>
      </c>
      <c r="E94" s="202" t="s">
        <v>237</v>
      </c>
      <c r="F94" s="203" t="s">
        <v>238</v>
      </c>
      <c r="G94" s="204" t="s">
        <v>143</v>
      </c>
      <c r="H94" s="205">
        <v>1.8</v>
      </c>
      <c r="I94" s="206"/>
      <c r="J94" s="207">
        <f>ROUND(I94*H94,2)</f>
        <v>0</v>
      </c>
      <c r="K94" s="203" t="s">
        <v>19</v>
      </c>
      <c r="L94" s="208"/>
      <c r="M94" s="209" t="s">
        <v>19</v>
      </c>
      <c r="N94" s="210" t="s">
        <v>42</v>
      </c>
      <c r="O94" s="63"/>
      <c r="P94" s="181">
        <f>O94*H94</f>
        <v>0</v>
      </c>
      <c r="Q94" s="181">
        <v>1E-3</v>
      </c>
      <c r="R94" s="181">
        <f>Q94*H94</f>
        <v>1.8000000000000002E-3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144</v>
      </c>
      <c r="AT94" s="183" t="s">
        <v>140</v>
      </c>
      <c r="AU94" s="183" t="s">
        <v>82</v>
      </c>
      <c r="AY94" s="16" t="s">
        <v>121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6" t="s">
        <v>79</v>
      </c>
      <c r="BK94" s="184">
        <f>ROUND(I94*H94,2)</f>
        <v>0</v>
      </c>
      <c r="BL94" s="16" t="s">
        <v>128</v>
      </c>
      <c r="BM94" s="183" t="s">
        <v>288</v>
      </c>
    </row>
    <row r="95" spans="1:65" s="2" customFormat="1" ht="10.199999999999999">
      <c r="A95" s="33"/>
      <c r="B95" s="34"/>
      <c r="C95" s="35"/>
      <c r="D95" s="185" t="s">
        <v>130</v>
      </c>
      <c r="E95" s="35"/>
      <c r="F95" s="186" t="s">
        <v>238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130</v>
      </c>
      <c r="AU95" s="16" t="s">
        <v>82</v>
      </c>
    </row>
    <row r="96" spans="1:65" s="13" customFormat="1" ht="10.199999999999999">
      <c r="B96" s="190"/>
      <c r="C96" s="191"/>
      <c r="D96" s="185" t="s">
        <v>132</v>
      </c>
      <c r="E96" s="192" t="s">
        <v>19</v>
      </c>
      <c r="F96" s="193" t="s">
        <v>289</v>
      </c>
      <c r="G96" s="191"/>
      <c r="H96" s="194">
        <v>1.8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132</v>
      </c>
      <c r="AU96" s="200" t="s">
        <v>82</v>
      </c>
      <c r="AV96" s="13" t="s">
        <v>82</v>
      </c>
      <c r="AW96" s="13" t="s">
        <v>33</v>
      </c>
      <c r="AX96" s="13" t="s">
        <v>79</v>
      </c>
      <c r="AY96" s="200" t="s">
        <v>121</v>
      </c>
    </row>
    <row r="97" spans="1:65" s="2" customFormat="1" ht="14.4" customHeight="1">
      <c r="A97" s="33"/>
      <c r="B97" s="34"/>
      <c r="C97" s="172" t="s">
        <v>155</v>
      </c>
      <c r="D97" s="172" t="s">
        <v>123</v>
      </c>
      <c r="E97" s="173" t="s">
        <v>290</v>
      </c>
      <c r="F97" s="174" t="s">
        <v>291</v>
      </c>
      <c r="G97" s="175" t="s">
        <v>292</v>
      </c>
      <c r="H97" s="176">
        <v>2.0209999999999999</v>
      </c>
      <c r="I97" s="177"/>
      <c r="J97" s="178">
        <f>ROUND(I97*H97,2)</f>
        <v>0</v>
      </c>
      <c r="K97" s="174" t="s">
        <v>127</v>
      </c>
      <c r="L97" s="38"/>
      <c r="M97" s="179" t="s">
        <v>19</v>
      </c>
      <c r="N97" s="180" t="s">
        <v>42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128</v>
      </c>
      <c r="AT97" s="183" t="s">
        <v>123</v>
      </c>
      <c r="AU97" s="183" t="s">
        <v>82</v>
      </c>
      <c r="AY97" s="16" t="s">
        <v>121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128</v>
      </c>
      <c r="BM97" s="183" t="s">
        <v>293</v>
      </c>
    </row>
    <row r="98" spans="1:65" s="2" customFormat="1" ht="10.199999999999999">
      <c r="A98" s="33"/>
      <c r="B98" s="34"/>
      <c r="C98" s="35"/>
      <c r="D98" s="185" t="s">
        <v>130</v>
      </c>
      <c r="E98" s="35"/>
      <c r="F98" s="186" t="s">
        <v>294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130</v>
      </c>
      <c r="AU98" s="16" t="s">
        <v>82</v>
      </c>
    </row>
    <row r="99" spans="1:65" s="13" customFormat="1" ht="10.199999999999999">
      <c r="B99" s="190"/>
      <c r="C99" s="191"/>
      <c r="D99" s="185" t="s">
        <v>132</v>
      </c>
      <c r="E99" s="192" t="s">
        <v>19</v>
      </c>
      <c r="F99" s="193" t="s">
        <v>325</v>
      </c>
      <c r="G99" s="191"/>
      <c r="H99" s="194">
        <v>2.0209999999999999</v>
      </c>
      <c r="I99" s="195"/>
      <c r="J99" s="191"/>
      <c r="K99" s="191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132</v>
      </c>
      <c r="AU99" s="200" t="s">
        <v>82</v>
      </c>
      <c r="AV99" s="13" t="s">
        <v>82</v>
      </c>
      <c r="AW99" s="13" t="s">
        <v>33</v>
      </c>
      <c r="AX99" s="13" t="s">
        <v>79</v>
      </c>
      <c r="AY99" s="200" t="s">
        <v>121</v>
      </c>
    </row>
    <row r="100" spans="1:65" s="2" customFormat="1" ht="14.4" customHeight="1">
      <c r="A100" s="33"/>
      <c r="B100" s="34"/>
      <c r="C100" s="172" t="s">
        <v>161</v>
      </c>
      <c r="D100" s="172" t="s">
        <v>123</v>
      </c>
      <c r="E100" s="173" t="s">
        <v>296</v>
      </c>
      <c r="F100" s="174" t="s">
        <v>297</v>
      </c>
      <c r="G100" s="175" t="s">
        <v>298</v>
      </c>
      <c r="H100" s="176">
        <v>1</v>
      </c>
      <c r="I100" s="177"/>
      <c r="J100" s="178">
        <f>ROUND(I100*H100,2)</f>
        <v>0</v>
      </c>
      <c r="K100" s="174" t="s">
        <v>19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128</v>
      </c>
      <c r="AT100" s="183" t="s">
        <v>123</v>
      </c>
      <c r="AU100" s="183" t="s">
        <v>82</v>
      </c>
      <c r="AY100" s="16" t="s">
        <v>121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128</v>
      </c>
      <c r="BM100" s="183" t="s">
        <v>299</v>
      </c>
    </row>
    <row r="101" spans="1:65" s="2" customFormat="1" ht="10.199999999999999">
      <c r="A101" s="33"/>
      <c r="B101" s="34"/>
      <c r="C101" s="35"/>
      <c r="D101" s="185" t="s">
        <v>130</v>
      </c>
      <c r="E101" s="35"/>
      <c r="F101" s="186" t="s">
        <v>297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130</v>
      </c>
      <c r="AU101" s="16" t="s">
        <v>82</v>
      </c>
    </row>
    <row r="102" spans="1:65" s="2" customFormat="1" ht="14.4" customHeight="1">
      <c r="A102" s="33"/>
      <c r="B102" s="34"/>
      <c r="C102" s="172" t="s">
        <v>166</v>
      </c>
      <c r="D102" s="172" t="s">
        <v>123</v>
      </c>
      <c r="E102" s="173" t="s">
        <v>300</v>
      </c>
      <c r="F102" s="174" t="s">
        <v>301</v>
      </c>
      <c r="G102" s="175" t="s">
        <v>189</v>
      </c>
      <c r="H102" s="176">
        <v>591</v>
      </c>
      <c r="I102" s="177"/>
      <c r="J102" s="178">
        <f>ROUND(I102*H102,2)</f>
        <v>0</v>
      </c>
      <c r="K102" s="174" t="s">
        <v>19</v>
      </c>
      <c r="L102" s="38"/>
      <c r="M102" s="179" t="s">
        <v>19</v>
      </c>
      <c r="N102" s="180" t="s">
        <v>42</v>
      </c>
      <c r="O102" s="63"/>
      <c r="P102" s="181">
        <f>O102*H102</f>
        <v>0</v>
      </c>
      <c r="Q102" s="181">
        <v>3.0000000000000001E-3</v>
      </c>
      <c r="R102" s="181">
        <f>Q102*H102</f>
        <v>1.7730000000000001</v>
      </c>
      <c r="S102" s="181">
        <v>0</v>
      </c>
      <c r="T102" s="18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128</v>
      </c>
      <c r="AT102" s="183" t="s">
        <v>123</v>
      </c>
      <c r="AU102" s="183" t="s">
        <v>82</v>
      </c>
      <c r="AY102" s="16" t="s">
        <v>121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79</v>
      </c>
      <c r="BK102" s="184">
        <f>ROUND(I102*H102,2)</f>
        <v>0</v>
      </c>
      <c r="BL102" s="16" t="s">
        <v>128</v>
      </c>
      <c r="BM102" s="183" t="s">
        <v>302</v>
      </c>
    </row>
    <row r="103" spans="1:65" s="2" customFormat="1" ht="10.199999999999999">
      <c r="A103" s="33"/>
      <c r="B103" s="34"/>
      <c r="C103" s="35"/>
      <c r="D103" s="185" t="s">
        <v>130</v>
      </c>
      <c r="E103" s="35"/>
      <c r="F103" s="186" t="s">
        <v>301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130</v>
      </c>
      <c r="AU103" s="16" t="s">
        <v>82</v>
      </c>
    </row>
    <row r="104" spans="1:65" s="13" customFormat="1" ht="10.199999999999999">
      <c r="B104" s="190"/>
      <c r="C104" s="191"/>
      <c r="D104" s="185" t="s">
        <v>132</v>
      </c>
      <c r="E104" s="192" t="s">
        <v>19</v>
      </c>
      <c r="F104" s="193" t="s">
        <v>303</v>
      </c>
      <c r="G104" s="191"/>
      <c r="H104" s="194">
        <v>591</v>
      </c>
      <c r="I104" s="195"/>
      <c r="J104" s="191"/>
      <c r="K104" s="191"/>
      <c r="L104" s="196"/>
      <c r="M104" s="197"/>
      <c r="N104" s="198"/>
      <c r="O104" s="198"/>
      <c r="P104" s="198"/>
      <c r="Q104" s="198"/>
      <c r="R104" s="198"/>
      <c r="S104" s="198"/>
      <c r="T104" s="199"/>
      <c r="AT104" s="200" t="s">
        <v>132</v>
      </c>
      <c r="AU104" s="200" t="s">
        <v>82</v>
      </c>
      <c r="AV104" s="13" t="s">
        <v>82</v>
      </c>
      <c r="AW104" s="13" t="s">
        <v>33</v>
      </c>
      <c r="AX104" s="13" t="s">
        <v>79</v>
      </c>
      <c r="AY104" s="200" t="s">
        <v>121</v>
      </c>
    </row>
    <row r="105" spans="1:65" s="2" customFormat="1" ht="14.4" customHeight="1">
      <c r="A105" s="33"/>
      <c r="B105" s="34"/>
      <c r="C105" s="172" t="s">
        <v>144</v>
      </c>
      <c r="D105" s="172" t="s">
        <v>123</v>
      </c>
      <c r="E105" s="173" t="s">
        <v>304</v>
      </c>
      <c r="F105" s="174" t="s">
        <v>305</v>
      </c>
      <c r="G105" s="175" t="s">
        <v>189</v>
      </c>
      <c r="H105" s="176">
        <v>83</v>
      </c>
      <c r="I105" s="177"/>
      <c r="J105" s="178">
        <f>ROUND(I105*H105,2)</f>
        <v>0</v>
      </c>
      <c r="K105" s="174" t="s">
        <v>19</v>
      </c>
      <c r="L105" s="38"/>
      <c r="M105" s="179" t="s">
        <v>19</v>
      </c>
      <c r="N105" s="180" t="s">
        <v>42</v>
      </c>
      <c r="O105" s="63"/>
      <c r="P105" s="181">
        <f>O105*H105</f>
        <v>0</v>
      </c>
      <c r="Q105" s="181">
        <v>0.01</v>
      </c>
      <c r="R105" s="181">
        <f>Q105*H105</f>
        <v>0.83000000000000007</v>
      </c>
      <c r="S105" s="181">
        <v>0</v>
      </c>
      <c r="T105" s="182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3" t="s">
        <v>128</v>
      </c>
      <c r="AT105" s="183" t="s">
        <v>123</v>
      </c>
      <c r="AU105" s="183" t="s">
        <v>82</v>
      </c>
      <c r="AY105" s="16" t="s">
        <v>121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79</v>
      </c>
      <c r="BK105" s="184">
        <f>ROUND(I105*H105,2)</f>
        <v>0</v>
      </c>
      <c r="BL105" s="16" t="s">
        <v>128</v>
      </c>
      <c r="BM105" s="183" t="s">
        <v>306</v>
      </c>
    </row>
    <row r="106" spans="1:65" s="2" customFormat="1" ht="10.199999999999999">
      <c r="A106" s="33"/>
      <c r="B106" s="34"/>
      <c r="C106" s="35"/>
      <c r="D106" s="185" t="s">
        <v>130</v>
      </c>
      <c r="E106" s="35"/>
      <c r="F106" s="186" t="s">
        <v>305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130</v>
      </c>
      <c r="AU106" s="16" t="s">
        <v>82</v>
      </c>
    </row>
    <row r="107" spans="1:65" s="13" customFormat="1" ht="10.199999999999999">
      <c r="B107" s="190"/>
      <c r="C107" s="191"/>
      <c r="D107" s="185" t="s">
        <v>132</v>
      </c>
      <c r="E107" s="192" t="s">
        <v>19</v>
      </c>
      <c r="F107" s="193" t="s">
        <v>307</v>
      </c>
      <c r="G107" s="191"/>
      <c r="H107" s="194">
        <v>83</v>
      </c>
      <c r="I107" s="195"/>
      <c r="J107" s="191"/>
      <c r="K107" s="191"/>
      <c r="L107" s="196"/>
      <c r="M107" s="197"/>
      <c r="N107" s="198"/>
      <c r="O107" s="198"/>
      <c r="P107" s="198"/>
      <c r="Q107" s="198"/>
      <c r="R107" s="198"/>
      <c r="S107" s="198"/>
      <c r="T107" s="199"/>
      <c r="AT107" s="200" t="s">
        <v>132</v>
      </c>
      <c r="AU107" s="200" t="s">
        <v>82</v>
      </c>
      <c r="AV107" s="13" t="s">
        <v>82</v>
      </c>
      <c r="AW107" s="13" t="s">
        <v>33</v>
      </c>
      <c r="AX107" s="13" t="s">
        <v>79</v>
      </c>
      <c r="AY107" s="200" t="s">
        <v>121</v>
      </c>
    </row>
    <row r="108" spans="1:65" s="2" customFormat="1" ht="14.4" customHeight="1">
      <c r="A108" s="33"/>
      <c r="B108" s="34"/>
      <c r="C108" s="172" t="s">
        <v>175</v>
      </c>
      <c r="D108" s="172" t="s">
        <v>123</v>
      </c>
      <c r="E108" s="173" t="s">
        <v>308</v>
      </c>
      <c r="F108" s="174" t="s">
        <v>309</v>
      </c>
      <c r="G108" s="175" t="s">
        <v>310</v>
      </c>
      <c r="H108" s="176">
        <v>189.1</v>
      </c>
      <c r="I108" s="177"/>
      <c r="J108" s="178">
        <f>ROUND(I108*H108,2)</f>
        <v>0</v>
      </c>
      <c r="K108" s="174" t="s">
        <v>127</v>
      </c>
      <c r="L108" s="38"/>
      <c r="M108" s="179" t="s">
        <v>19</v>
      </c>
      <c r="N108" s="180" t="s">
        <v>42</v>
      </c>
      <c r="O108" s="63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128</v>
      </c>
      <c r="AT108" s="183" t="s">
        <v>123</v>
      </c>
      <c r="AU108" s="183" t="s">
        <v>82</v>
      </c>
      <c r="AY108" s="16" t="s">
        <v>121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128</v>
      </c>
      <c r="BM108" s="183" t="s">
        <v>311</v>
      </c>
    </row>
    <row r="109" spans="1:65" s="2" customFormat="1" ht="10.199999999999999">
      <c r="A109" s="33"/>
      <c r="B109" s="34"/>
      <c r="C109" s="35"/>
      <c r="D109" s="185" t="s">
        <v>130</v>
      </c>
      <c r="E109" s="35"/>
      <c r="F109" s="186" t="s">
        <v>312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130</v>
      </c>
      <c r="AU109" s="16" t="s">
        <v>82</v>
      </c>
    </row>
    <row r="110" spans="1:65" s="13" customFormat="1" ht="10.199999999999999">
      <c r="B110" s="190"/>
      <c r="C110" s="191"/>
      <c r="D110" s="185" t="s">
        <v>132</v>
      </c>
      <c r="E110" s="192" t="s">
        <v>19</v>
      </c>
      <c r="F110" s="193" t="s">
        <v>313</v>
      </c>
      <c r="G110" s="191"/>
      <c r="H110" s="194">
        <v>147.75</v>
      </c>
      <c r="I110" s="195"/>
      <c r="J110" s="191"/>
      <c r="K110" s="191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132</v>
      </c>
      <c r="AU110" s="200" t="s">
        <v>82</v>
      </c>
      <c r="AV110" s="13" t="s">
        <v>82</v>
      </c>
      <c r="AW110" s="13" t="s">
        <v>33</v>
      </c>
      <c r="AX110" s="13" t="s">
        <v>71</v>
      </c>
      <c r="AY110" s="200" t="s">
        <v>121</v>
      </c>
    </row>
    <row r="111" spans="1:65" s="13" customFormat="1" ht="10.199999999999999">
      <c r="B111" s="190"/>
      <c r="C111" s="191"/>
      <c r="D111" s="185" t="s">
        <v>132</v>
      </c>
      <c r="E111" s="192" t="s">
        <v>19</v>
      </c>
      <c r="F111" s="193" t="s">
        <v>314</v>
      </c>
      <c r="G111" s="191"/>
      <c r="H111" s="194">
        <v>41.35</v>
      </c>
      <c r="I111" s="195"/>
      <c r="J111" s="191"/>
      <c r="K111" s="191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132</v>
      </c>
      <c r="AU111" s="200" t="s">
        <v>82</v>
      </c>
      <c r="AV111" s="13" t="s">
        <v>82</v>
      </c>
      <c r="AW111" s="13" t="s">
        <v>33</v>
      </c>
      <c r="AX111" s="13" t="s">
        <v>71</v>
      </c>
      <c r="AY111" s="200" t="s">
        <v>121</v>
      </c>
    </row>
    <row r="112" spans="1:65" s="2" customFormat="1" ht="14.4" customHeight="1">
      <c r="A112" s="33"/>
      <c r="B112" s="34"/>
      <c r="C112" s="172" t="s">
        <v>181</v>
      </c>
      <c r="D112" s="172" t="s">
        <v>123</v>
      </c>
      <c r="E112" s="173" t="s">
        <v>315</v>
      </c>
      <c r="F112" s="174" t="s">
        <v>316</v>
      </c>
      <c r="G112" s="175" t="s">
        <v>310</v>
      </c>
      <c r="H112" s="176">
        <v>189.1</v>
      </c>
      <c r="I112" s="177"/>
      <c r="J112" s="178">
        <f>ROUND(I112*H112,2)</f>
        <v>0</v>
      </c>
      <c r="K112" s="174" t="s">
        <v>127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128</v>
      </c>
      <c r="AT112" s="183" t="s">
        <v>123</v>
      </c>
      <c r="AU112" s="183" t="s">
        <v>82</v>
      </c>
      <c r="AY112" s="16" t="s">
        <v>121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128</v>
      </c>
      <c r="BM112" s="183" t="s">
        <v>317</v>
      </c>
    </row>
    <row r="113" spans="1:65" s="2" customFormat="1" ht="10.199999999999999">
      <c r="A113" s="33"/>
      <c r="B113" s="34"/>
      <c r="C113" s="35"/>
      <c r="D113" s="185" t="s">
        <v>130</v>
      </c>
      <c r="E113" s="35"/>
      <c r="F113" s="186" t="s">
        <v>318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2" customFormat="1" ht="14.4" customHeight="1">
      <c r="A114" s="33"/>
      <c r="B114" s="34"/>
      <c r="C114" s="172" t="s">
        <v>186</v>
      </c>
      <c r="D114" s="172" t="s">
        <v>123</v>
      </c>
      <c r="E114" s="173" t="s">
        <v>319</v>
      </c>
      <c r="F114" s="174" t="s">
        <v>320</v>
      </c>
      <c r="G114" s="175" t="s">
        <v>310</v>
      </c>
      <c r="H114" s="176">
        <v>189.1</v>
      </c>
      <c r="I114" s="177"/>
      <c r="J114" s="178">
        <f>ROUND(I114*H114,2)</f>
        <v>0</v>
      </c>
      <c r="K114" s="174" t="s">
        <v>127</v>
      </c>
      <c r="L114" s="38"/>
      <c r="M114" s="179" t="s">
        <v>19</v>
      </c>
      <c r="N114" s="180" t="s">
        <v>42</v>
      </c>
      <c r="O114" s="63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128</v>
      </c>
      <c r="AT114" s="183" t="s">
        <v>123</v>
      </c>
      <c r="AU114" s="183" t="s">
        <v>82</v>
      </c>
      <c r="AY114" s="16" t="s">
        <v>121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6" t="s">
        <v>79</v>
      </c>
      <c r="BK114" s="184">
        <f>ROUND(I114*H114,2)</f>
        <v>0</v>
      </c>
      <c r="BL114" s="16" t="s">
        <v>128</v>
      </c>
      <c r="BM114" s="183" t="s">
        <v>328</v>
      </c>
    </row>
    <row r="115" spans="1:65" s="2" customFormat="1" ht="10.199999999999999">
      <c r="A115" s="33"/>
      <c r="B115" s="34"/>
      <c r="C115" s="35"/>
      <c r="D115" s="185" t="s">
        <v>130</v>
      </c>
      <c r="E115" s="35"/>
      <c r="F115" s="186" t="s">
        <v>322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130</v>
      </c>
      <c r="AU115" s="16" t="s">
        <v>82</v>
      </c>
    </row>
    <row r="116" spans="1:65" s="12" customFormat="1" ht="22.8" customHeight="1">
      <c r="B116" s="156"/>
      <c r="C116" s="157"/>
      <c r="D116" s="158" t="s">
        <v>70</v>
      </c>
      <c r="E116" s="170" t="s">
        <v>270</v>
      </c>
      <c r="F116" s="170" t="s">
        <v>271</v>
      </c>
      <c r="G116" s="157"/>
      <c r="H116" s="157"/>
      <c r="I116" s="160"/>
      <c r="J116" s="171">
        <f>BK116</f>
        <v>0</v>
      </c>
      <c r="K116" s="157"/>
      <c r="L116" s="162"/>
      <c r="M116" s="163"/>
      <c r="N116" s="164"/>
      <c r="O116" s="164"/>
      <c r="P116" s="165">
        <f>SUM(P117:P118)</f>
        <v>0</v>
      </c>
      <c r="Q116" s="164"/>
      <c r="R116" s="165">
        <f>SUM(R117:R118)</f>
        <v>0</v>
      </c>
      <c r="S116" s="164"/>
      <c r="T116" s="166">
        <f>SUM(T117:T118)</f>
        <v>0</v>
      </c>
      <c r="AR116" s="167" t="s">
        <v>79</v>
      </c>
      <c r="AT116" s="168" t="s">
        <v>70</v>
      </c>
      <c r="AU116" s="168" t="s">
        <v>79</v>
      </c>
      <c r="AY116" s="167" t="s">
        <v>121</v>
      </c>
      <c r="BK116" s="169">
        <f>SUM(BK117:BK118)</f>
        <v>0</v>
      </c>
    </row>
    <row r="117" spans="1:65" s="2" customFormat="1" ht="14.4" customHeight="1">
      <c r="A117" s="33"/>
      <c r="B117" s="34"/>
      <c r="C117" s="172" t="s">
        <v>191</v>
      </c>
      <c r="D117" s="172" t="s">
        <v>123</v>
      </c>
      <c r="E117" s="173" t="s">
        <v>273</v>
      </c>
      <c r="F117" s="174" t="s">
        <v>274</v>
      </c>
      <c r="G117" s="175" t="s">
        <v>275</v>
      </c>
      <c r="H117" s="176">
        <v>2.605</v>
      </c>
      <c r="I117" s="177"/>
      <c r="J117" s="178">
        <f>ROUND(I117*H117,2)</f>
        <v>0</v>
      </c>
      <c r="K117" s="174" t="s">
        <v>127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128</v>
      </c>
      <c r="AT117" s="183" t="s">
        <v>123</v>
      </c>
      <c r="AU117" s="183" t="s">
        <v>82</v>
      </c>
      <c r="AY117" s="16" t="s">
        <v>121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128</v>
      </c>
      <c r="BM117" s="183" t="s">
        <v>323</v>
      </c>
    </row>
    <row r="118" spans="1:65" s="2" customFormat="1" ht="10.199999999999999">
      <c r="A118" s="33"/>
      <c r="B118" s="34"/>
      <c r="C118" s="35"/>
      <c r="D118" s="185" t="s">
        <v>130</v>
      </c>
      <c r="E118" s="35"/>
      <c r="F118" s="186" t="s">
        <v>277</v>
      </c>
      <c r="G118" s="35"/>
      <c r="H118" s="35"/>
      <c r="I118" s="187"/>
      <c r="J118" s="35"/>
      <c r="K118" s="35"/>
      <c r="L118" s="38"/>
      <c r="M118" s="212"/>
      <c r="N118" s="213"/>
      <c r="O118" s="214"/>
      <c r="P118" s="214"/>
      <c r="Q118" s="214"/>
      <c r="R118" s="214"/>
      <c r="S118" s="214"/>
      <c r="T118" s="215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130</v>
      </c>
      <c r="AU118" s="16" t="s">
        <v>82</v>
      </c>
    </row>
    <row r="119" spans="1:65" s="2" customFormat="1" ht="6.9" customHeight="1">
      <c r="A119" s="33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8"/>
      <c r="M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</sheetData>
  <sheetProtection algorithmName="SHA-512" hashValue="K/rRfxePUiVZKi0ZOilmTE6gpEdAAIxMMJeog7Va7zCg4nAcfsbqkcV33OAq6CH1QmXFHyjau6TKhdGcXV6yHw==" saltValue="FKtbDIpfzbSizU063v2aYkN0R2sxj4QrRYivs4vF5uQLUVPcpGebx3llO70blCjiZFUTk/0lHV0yX3O33FNKQQ==" spinCount="100000" sheet="1" objects="1" scenarios="1" formatColumns="0" formatRows="0" autoFilter="0"/>
  <autoFilter ref="C81:K11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8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94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95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LBK Lavičné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96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329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ROUND((SUM(BE82:BE97)),  2)</f>
        <v>0</v>
      </c>
      <c r="G33" s="33"/>
      <c r="H33" s="33"/>
      <c r="I33" s="117">
        <v>0.21</v>
      </c>
      <c r="J33" s="116">
        <f>ROUND(((SUM(BE82:BE97))*I33),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ROUND((SUM(BF82:BF97)),  2)</f>
        <v>0</v>
      </c>
      <c r="G34" s="33"/>
      <c r="H34" s="33"/>
      <c r="I34" s="117">
        <v>0.15</v>
      </c>
      <c r="J34" s="116">
        <f>ROUND(((SUM(BF82:BF97))*I34),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ROUND((SUM(BG82:BG97)),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ROUND((SUM(BH82:BH97)),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ROUND((SUM(BI82:BI97)),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LBK Lavičné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96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297" t="str">
        <f>E9</f>
        <v>VON - Vedlejší a ostatní náklady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15. 1. 2021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99</v>
      </c>
      <c r="D57" s="130"/>
      <c r="E57" s="130"/>
      <c r="F57" s="130"/>
      <c r="G57" s="130"/>
      <c r="H57" s="130"/>
      <c r="I57" s="130"/>
      <c r="J57" s="131" t="s">
        <v>100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" customHeight="1">
      <c r="B60" s="133"/>
      <c r="C60" s="134"/>
      <c r="D60" s="135" t="s">
        <v>330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95" customHeight="1">
      <c r="B61" s="139"/>
      <c r="C61" s="140"/>
      <c r="D61" s="141" t="s">
        <v>331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95" customHeight="1">
      <c r="B62" s="139"/>
      <c r="C62" s="140"/>
      <c r="D62" s="141" t="s">
        <v>332</v>
      </c>
      <c r="E62" s="142"/>
      <c r="F62" s="142"/>
      <c r="G62" s="142"/>
      <c r="H62" s="142"/>
      <c r="I62" s="142"/>
      <c r="J62" s="143">
        <f>J88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106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44" t="str">
        <f>E7</f>
        <v>LBK Lavičné</v>
      </c>
      <c r="F72" s="345"/>
      <c r="G72" s="345"/>
      <c r="H72" s="34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96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297" t="str">
        <f>E9</f>
        <v>VON - Vedlejší a ostatní náklady</v>
      </c>
      <c r="F74" s="346"/>
      <c r="G74" s="346"/>
      <c r="H74" s="346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15. 1. 2021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107</v>
      </c>
      <c r="D81" s="148" t="s">
        <v>56</v>
      </c>
      <c r="E81" s="148" t="s">
        <v>52</v>
      </c>
      <c r="F81" s="148" t="s">
        <v>53</v>
      </c>
      <c r="G81" s="148" t="s">
        <v>108</v>
      </c>
      <c r="H81" s="148" t="s">
        <v>109</v>
      </c>
      <c r="I81" s="148" t="s">
        <v>110</v>
      </c>
      <c r="J81" s="148" t="s">
        <v>100</v>
      </c>
      <c r="K81" s="149" t="s">
        <v>111</v>
      </c>
      <c r="L81" s="150"/>
      <c r="M81" s="67" t="s">
        <v>19</v>
      </c>
      <c r="N81" s="68" t="s">
        <v>41</v>
      </c>
      <c r="O81" s="68" t="s">
        <v>112</v>
      </c>
      <c r="P81" s="68" t="s">
        <v>113</v>
      </c>
      <c r="Q81" s="68" t="s">
        <v>114</v>
      </c>
      <c r="R81" s="68" t="s">
        <v>115</v>
      </c>
      <c r="S81" s="68" t="s">
        <v>116</v>
      </c>
      <c r="T81" s="69" t="s">
        <v>117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8" customHeight="1">
      <c r="A82" s="33"/>
      <c r="B82" s="34"/>
      <c r="C82" s="74" t="s">
        <v>118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101</v>
      </c>
      <c r="BK82" s="155">
        <f>BK83</f>
        <v>0</v>
      </c>
    </row>
    <row r="83" spans="1:65" s="12" customFormat="1" ht="25.95" customHeight="1">
      <c r="B83" s="156"/>
      <c r="C83" s="157"/>
      <c r="D83" s="158" t="s">
        <v>70</v>
      </c>
      <c r="E83" s="159" t="s">
        <v>333</v>
      </c>
      <c r="F83" s="159" t="s">
        <v>334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P84+P88</f>
        <v>0</v>
      </c>
      <c r="Q83" s="164"/>
      <c r="R83" s="165">
        <f>R84+R88</f>
        <v>0</v>
      </c>
      <c r="S83" s="164"/>
      <c r="T83" s="166">
        <f>T84+T88</f>
        <v>0</v>
      </c>
      <c r="AR83" s="167" t="s">
        <v>155</v>
      </c>
      <c r="AT83" s="168" t="s">
        <v>70</v>
      </c>
      <c r="AU83" s="168" t="s">
        <v>71</v>
      </c>
      <c r="AY83" s="167" t="s">
        <v>121</v>
      </c>
      <c r="BK83" s="169">
        <f>BK84+BK88</f>
        <v>0</v>
      </c>
    </row>
    <row r="84" spans="1:65" s="12" customFormat="1" ht="22.8" customHeight="1">
      <c r="B84" s="156"/>
      <c r="C84" s="157"/>
      <c r="D84" s="158" t="s">
        <v>70</v>
      </c>
      <c r="E84" s="170" t="s">
        <v>335</v>
      </c>
      <c r="F84" s="170" t="s">
        <v>336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SUM(P85:P87)</f>
        <v>0</v>
      </c>
      <c r="Q84" s="164"/>
      <c r="R84" s="165">
        <f>SUM(R85:R87)</f>
        <v>0</v>
      </c>
      <c r="S84" s="164"/>
      <c r="T84" s="166">
        <f>SUM(T85:T87)</f>
        <v>0</v>
      </c>
      <c r="AR84" s="167" t="s">
        <v>155</v>
      </c>
      <c r="AT84" s="168" t="s">
        <v>70</v>
      </c>
      <c r="AU84" s="168" t="s">
        <v>79</v>
      </c>
      <c r="AY84" s="167" t="s">
        <v>121</v>
      </c>
      <c r="BK84" s="169">
        <f>SUM(BK85:BK87)</f>
        <v>0</v>
      </c>
    </row>
    <row r="85" spans="1:65" s="2" customFormat="1" ht="14.4" customHeight="1">
      <c r="A85" s="33"/>
      <c r="B85" s="34"/>
      <c r="C85" s="172" t="s">
        <v>79</v>
      </c>
      <c r="D85" s="172" t="s">
        <v>123</v>
      </c>
      <c r="E85" s="173" t="s">
        <v>337</v>
      </c>
      <c r="F85" s="174" t="s">
        <v>338</v>
      </c>
      <c r="G85" s="175" t="s">
        <v>298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339</v>
      </c>
      <c r="AT85" s="183" t="s">
        <v>123</v>
      </c>
      <c r="AU85" s="183" t="s">
        <v>82</v>
      </c>
      <c r="AY85" s="16" t="s">
        <v>121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339</v>
      </c>
      <c r="BM85" s="183" t="s">
        <v>340</v>
      </c>
    </row>
    <row r="86" spans="1:65" s="2" customFormat="1" ht="10.199999999999999">
      <c r="A86" s="33"/>
      <c r="B86" s="34"/>
      <c r="C86" s="35"/>
      <c r="D86" s="185" t="s">
        <v>130</v>
      </c>
      <c r="E86" s="35"/>
      <c r="F86" s="186" t="s">
        <v>338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130</v>
      </c>
      <c r="AU86" s="16" t="s">
        <v>82</v>
      </c>
    </row>
    <row r="87" spans="1:65" s="2" customFormat="1" ht="57.6">
      <c r="A87" s="33"/>
      <c r="B87" s="34"/>
      <c r="C87" s="35"/>
      <c r="D87" s="185" t="s">
        <v>146</v>
      </c>
      <c r="E87" s="35"/>
      <c r="F87" s="211" t="s">
        <v>341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146</v>
      </c>
      <c r="AU87" s="16" t="s">
        <v>82</v>
      </c>
    </row>
    <row r="88" spans="1:65" s="12" customFormat="1" ht="22.8" customHeight="1">
      <c r="B88" s="156"/>
      <c r="C88" s="157"/>
      <c r="D88" s="158" t="s">
        <v>70</v>
      </c>
      <c r="E88" s="170" t="s">
        <v>342</v>
      </c>
      <c r="F88" s="170" t="s">
        <v>343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SUM(P89:P97)</f>
        <v>0</v>
      </c>
      <c r="Q88" s="164"/>
      <c r="R88" s="165">
        <f>SUM(R89:R97)</f>
        <v>0</v>
      </c>
      <c r="S88" s="164"/>
      <c r="T88" s="166">
        <f>SUM(T89:T97)</f>
        <v>0</v>
      </c>
      <c r="AR88" s="167" t="s">
        <v>128</v>
      </c>
      <c r="AT88" s="168" t="s">
        <v>70</v>
      </c>
      <c r="AU88" s="168" t="s">
        <v>79</v>
      </c>
      <c r="AY88" s="167" t="s">
        <v>121</v>
      </c>
      <c r="BK88" s="169">
        <f>SUM(BK89:BK97)</f>
        <v>0</v>
      </c>
    </row>
    <row r="89" spans="1:65" s="2" customFormat="1" ht="14.4" customHeight="1">
      <c r="A89" s="33"/>
      <c r="B89" s="34"/>
      <c r="C89" s="172" t="s">
        <v>82</v>
      </c>
      <c r="D89" s="172" t="s">
        <v>123</v>
      </c>
      <c r="E89" s="173" t="s">
        <v>344</v>
      </c>
      <c r="F89" s="174" t="s">
        <v>345</v>
      </c>
      <c r="G89" s="175" t="s">
        <v>298</v>
      </c>
      <c r="H89" s="176">
        <v>1</v>
      </c>
      <c r="I89" s="177"/>
      <c r="J89" s="178">
        <f>ROUND(I89*H89,2)</f>
        <v>0</v>
      </c>
      <c r="K89" s="174" t="s">
        <v>19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339</v>
      </c>
      <c r="AT89" s="183" t="s">
        <v>123</v>
      </c>
      <c r="AU89" s="183" t="s">
        <v>82</v>
      </c>
      <c r="AY89" s="16" t="s">
        <v>121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339</v>
      </c>
      <c r="BM89" s="183" t="s">
        <v>346</v>
      </c>
    </row>
    <row r="90" spans="1:65" s="2" customFormat="1" ht="10.199999999999999">
      <c r="A90" s="33"/>
      <c r="B90" s="34"/>
      <c r="C90" s="35"/>
      <c r="D90" s="185" t="s">
        <v>130</v>
      </c>
      <c r="E90" s="35"/>
      <c r="F90" s="186" t="s">
        <v>345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130</v>
      </c>
      <c r="AU90" s="16" t="s">
        <v>82</v>
      </c>
    </row>
    <row r="91" spans="1:65" s="2" customFormat="1" ht="19.2">
      <c r="A91" s="33"/>
      <c r="B91" s="34"/>
      <c r="C91" s="35"/>
      <c r="D91" s="185" t="s">
        <v>146</v>
      </c>
      <c r="E91" s="35"/>
      <c r="F91" s="211" t="s">
        <v>347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146</v>
      </c>
      <c r="AU91" s="16" t="s">
        <v>82</v>
      </c>
    </row>
    <row r="92" spans="1:65" s="2" customFormat="1" ht="14.4" customHeight="1">
      <c r="A92" s="33"/>
      <c r="B92" s="34"/>
      <c r="C92" s="172" t="s">
        <v>139</v>
      </c>
      <c r="D92" s="172" t="s">
        <v>123</v>
      </c>
      <c r="E92" s="173" t="s">
        <v>348</v>
      </c>
      <c r="F92" s="174" t="s">
        <v>349</v>
      </c>
      <c r="G92" s="175" t="s">
        <v>189</v>
      </c>
      <c r="H92" s="176">
        <v>2</v>
      </c>
      <c r="I92" s="177"/>
      <c r="J92" s="178">
        <f>ROUND(I92*H92,2)</f>
        <v>0</v>
      </c>
      <c r="K92" s="174" t="s">
        <v>19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339</v>
      </c>
      <c r="AT92" s="183" t="s">
        <v>123</v>
      </c>
      <c r="AU92" s="183" t="s">
        <v>82</v>
      </c>
      <c r="AY92" s="16" t="s">
        <v>121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339</v>
      </c>
      <c r="BM92" s="183" t="s">
        <v>350</v>
      </c>
    </row>
    <row r="93" spans="1:65" s="2" customFormat="1" ht="10.199999999999999">
      <c r="A93" s="33"/>
      <c r="B93" s="34"/>
      <c r="C93" s="35"/>
      <c r="D93" s="185" t="s">
        <v>130</v>
      </c>
      <c r="E93" s="35"/>
      <c r="F93" s="186" t="s">
        <v>349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130</v>
      </c>
      <c r="AU93" s="16" t="s">
        <v>82</v>
      </c>
    </row>
    <row r="94" spans="1:65" s="2" customFormat="1" ht="48">
      <c r="A94" s="33"/>
      <c r="B94" s="34"/>
      <c r="C94" s="35"/>
      <c r="D94" s="185" t="s">
        <v>146</v>
      </c>
      <c r="E94" s="35"/>
      <c r="F94" s="211" t="s">
        <v>351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146</v>
      </c>
      <c r="AU94" s="16" t="s">
        <v>82</v>
      </c>
    </row>
    <row r="95" spans="1:65" s="2" customFormat="1" ht="14.4" customHeight="1">
      <c r="A95" s="33"/>
      <c r="B95" s="34"/>
      <c r="C95" s="172" t="s">
        <v>128</v>
      </c>
      <c r="D95" s="172" t="s">
        <v>123</v>
      </c>
      <c r="E95" s="173" t="s">
        <v>352</v>
      </c>
      <c r="F95" s="174" t="s">
        <v>353</v>
      </c>
      <c r="G95" s="175" t="s">
        <v>298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339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339</v>
      </c>
      <c r="BM95" s="183" t="s">
        <v>354</v>
      </c>
    </row>
    <row r="96" spans="1:65" s="2" customFormat="1" ht="10.199999999999999">
      <c r="A96" s="33"/>
      <c r="B96" s="34"/>
      <c r="C96" s="35"/>
      <c r="D96" s="185" t="s">
        <v>130</v>
      </c>
      <c r="E96" s="35"/>
      <c r="F96" s="186" t="s">
        <v>353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47" s="2" customFormat="1" ht="28.8">
      <c r="A97" s="33"/>
      <c r="B97" s="34"/>
      <c r="C97" s="35"/>
      <c r="D97" s="185" t="s">
        <v>146</v>
      </c>
      <c r="E97" s="35"/>
      <c r="F97" s="211" t="s">
        <v>355</v>
      </c>
      <c r="G97" s="35"/>
      <c r="H97" s="35"/>
      <c r="I97" s="187"/>
      <c r="J97" s="35"/>
      <c r="K97" s="35"/>
      <c r="L97" s="38"/>
      <c r="M97" s="212"/>
      <c r="N97" s="213"/>
      <c r="O97" s="214"/>
      <c r="P97" s="214"/>
      <c r="Q97" s="214"/>
      <c r="R97" s="214"/>
      <c r="S97" s="214"/>
      <c r="T97" s="215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146</v>
      </c>
      <c r="AU97" s="16" t="s">
        <v>82</v>
      </c>
    </row>
    <row r="98" spans="1:47" s="2" customFormat="1" ht="6.9" customHeight="1">
      <c r="A98" s="33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38"/>
      <c r="M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</sheetData>
  <sheetProtection algorithmName="SHA-512" hashValue="ItEMnAltEenJlz2vIWzhKAWpxWi4ntryn2B6SJpbQURpmNL3Q8bofC5U9vCoThictuYMGmuOguJV+DiwnwuRjQ==" saltValue="VaRmmbH+BOosNDQQVtU+rUa3Se6rkYo75klI7TfbGl95IGWLLViuOHFzudUOQlXi31vXMYN/o4Y0TowNtCn/uw==" spinCount="100000" sheet="1" objects="1" scenarios="1" formatColumns="0" formatRows="0" autoFilter="0"/>
  <autoFilter ref="C81:K9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16" customWidth="1"/>
    <col min="2" max="2" width="1.7109375" style="216" customWidth="1"/>
    <col min="3" max="4" width="5" style="216" customWidth="1"/>
    <col min="5" max="5" width="11.7109375" style="216" customWidth="1"/>
    <col min="6" max="6" width="9.140625" style="216" customWidth="1"/>
    <col min="7" max="7" width="5" style="216" customWidth="1"/>
    <col min="8" max="8" width="77.85546875" style="216" customWidth="1"/>
    <col min="9" max="10" width="20" style="216" customWidth="1"/>
    <col min="11" max="11" width="1.7109375" style="216" customWidth="1"/>
  </cols>
  <sheetData>
    <row r="1" spans="2:11" s="1" customFormat="1" ht="37.5" customHeight="1"/>
    <row r="2" spans="2:11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pans="2:11" s="14" customFormat="1" ht="45" customHeight="1">
      <c r="B3" s="220"/>
      <c r="C3" s="348" t="s">
        <v>356</v>
      </c>
      <c r="D3" s="348"/>
      <c r="E3" s="348"/>
      <c r="F3" s="348"/>
      <c r="G3" s="348"/>
      <c r="H3" s="348"/>
      <c r="I3" s="348"/>
      <c r="J3" s="348"/>
      <c r="K3" s="221"/>
    </row>
    <row r="4" spans="2:11" s="1" customFormat="1" ht="25.5" customHeight="1">
      <c r="B4" s="222"/>
      <c r="C4" s="353" t="s">
        <v>357</v>
      </c>
      <c r="D4" s="353"/>
      <c r="E4" s="353"/>
      <c r="F4" s="353"/>
      <c r="G4" s="353"/>
      <c r="H4" s="353"/>
      <c r="I4" s="353"/>
      <c r="J4" s="353"/>
      <c r="K4" s="223"/>
    </row>
    <row r="5" spans="2:11" s="1" customFormat="1" ht="5.25" customHeight="1">
      <c r="B5" s="222"/>
      <c r="C5" s="224"/>
      <c r="D5" s="224"/>
      <c r="E5" s="224"/>
      <c r="F5" s="224"/>
      <c r="G5" s="224"/>
      <c r="H5" s="224"/>
      <c r="I5" s="224"/>
      <c r="J5" s="224"/>
      <c r="K5" s="223"/>
    </row>
    <row r="6" spans="2:11" s="1" customFormat="1" ht="15" customHeight="1">
      <c r="B6" s="222"/>
      <c r="C6" s="352" t="s">
        <v>358</v>
      </c>
      <c r="D6" s="352"/>
      <c r="E6" s="352"/>
      <c r="F6" s="352"/>
      <c r="G6" s="352"/>
      <c r="H6" s="352"/>
      <c r="I6" s="352"/>
      <c r="J6" s="352"/>
      <c r="K6" s="223"/>
    </row>
    <row r="7" spans="2:11" s="1" customFormat="1" ht="15" customHeight="1">
      <c r="B7" s="226"/>
      <c r="C7" s="352" t="s">
        <v>359</v>
      </c>
      <c r="D7" s="352"/>
      <c r="E7" s="352"/>
      <c r="F7" s="352"/>
      <c r="G7" s="352"/>
      <c r="H7" s="352"/>
      <c r="I7" s="352"/>
      <c r="J7" s="352"/>
      <c r="K7" s="223"/>
    </row>
    <row r="8" spans="2:11" s="1" customFormat="1" ht="12.75" customHeight="1">
      <c r="B8" s="226"/>
      <c r="C8" s="225"/>
      <c r="D8" s="225"/>
      <c r="E8" s="225"/>
      <c r="F8" s="225"/>
      <c r="G8" s="225"/>
      <c r="H8" s="225"/>
      <c r="I8" s="225"/>
      <c r="J8" s="225"/>
      <c r="K8" s="223"/>
    </row>
    <row r="9" spans="2:11" s="1" customFormat="1" ht="15" customHeight="1">
      <c r="B9" s="226"/>
      <c r="C9" s="352" t="s">
        <v>360</v>
      </c>
      <c r="D9" s="352"/>
      <c r="E9" s="352"/>
      <c r="F9" s="352"/>
      <c r="G9" s="352"/>
      <c r="H9" s="352"/>
      <c r="I9" s="352"/>
      <c r="J9" s="352"/>
      <c r="K9" s="223"/>
    </row>
    <row r="10" spans="2:11" s="1" customFormat="1" ht="15" customHeight="1">
      <c r="B10" s="226"/>
      <c r="C10" s="225"/>
      <c r="D10" s="352" t="s">
        <v>361</v>
      </c>
      <c r="E10" s="352"/>
      <c r="F10" s="352"/>
      <c r="G10" s="352"/>
      <c r="H10" s="352"/>
      <c r="I10" s="352"/>
      <c r="J10" s="352"/>
      <c r="K10" s="223"/>
    </row>
    <row r="11" spans="2:11" s="1" customFormat="1" ht="15" customHeight="1">
      <c r="B11" s="226"/>
      <c r="C11" s="227"/>
      <c r="D11" s="352" t="s">
        <v>362</v>
      </c>
      <c r="E11" s="352"/>
      <c r="F11" s="352"/>
      <c r="G11" s="352"/>
      <c r="H11" s="352"/>
      <c r="I11" s="352"/>
      <c r="J11" s="352"/>
      <c r="K11" s="223"/>
    </row>
    <row r="12" spans="2:11" s="1" customFormat="1" ht="15" customHeight="1">
      <c r="B12" s="226"/>
      <c r="C12" s="227"/>
      <c r="D12" s="225"/>
      <c r="E12" s="225"/>
      <c r="F12" s="225"/>
      <c r="G12" s="225"/>
      <c r="H12" s="225"/>
      <c r="I12" s="225"/>
      <c r="J12" s="225"/>
      <c r="K12" s="223"/>
    </row>
    <row r="13" spans="2:11" s="1" customFormat="1" ht="15" customHeight="1">
      <c r="B13" s="226"/>
      <c r="C13" s="227"/>
      <c r="D13" s="228" t="s">
        <v>363</v>
      </c>
      <c r="E13" s="225"/>
      <c r="F13" s="225"/>
      <c r="G13" s="225"/>
      <c r="H13" s="225"/>
      <c r="I13" s="225"/>
      <c r="J13" s="225"/>
      <c r="K13" s="223"/>
    </row>
    <row r="14" spans="2:11" s="1" customFormat="1" ht="12.75" customHeight="1">
      <c r="B14" s="226"/>
      <c r="C14" s="227"/>
      <c r="D14" s="227"/>
      <c r="E14" s="227"/>
      <c r="F14" s="227"/>
      <c r="G14" s="227"/>
      <c r="H14" s="227"/>
      <c r="I14" s="227"/>
      <c r="J14" s="227"/>
      <c r="K14" s="223"/>
    </row>
    <row r="15" spans="2:11" s="1" customFormat="1" ht="15" customHeight="1">
      <c r="B15" s="226"/>
      <c r="C15" s="227"/>
      <c r="D15" s="352" t="s">
        <v>364</v>
      </c>
      <c r="E15" s="352"/>
      <c r="F15" s="352"/>
      <c r="G15" s="352"/>
      <c r="H15" s="352"/>
      <c r="I15" s="352"/>
      <c r="J15" s="352"/>
      <c r="K15" s="223"/>
    </row>
    <row r="16" spans="2:11" s="1" customFormat="1" ht="15" customHeight="1">
      <c r="B16" s="226"/>
      <c r="C16" s="227"/>
      <c r="D16" s="352" t="s">
        <v>365</v>
      </c>
      <c r="E16" s="352"/>
      <c r="F16" s="352"/>
      <c r="G16" s="352"/>
      <c r="H16" s="352"/>
      <c r="I16" s="352"/>
      <c r="J16" s="352"/>
      <c r="K16" s="223"/>
    </row>
    <row r="17" spans="2:11" s="1" customFormat="1" ht="15" customHeight="1">
      <c r="B17" s="226"/>
      <c r="C17" s="227"/>
      <c r="D17" s="352" t="s">
        <v>366</v>
      </c>
      <c r="E17" s="352"/>
      <c r="F17" s="352"/>
      <c r="G17" s="352"/>
      <c r="H17" s="352"/>
      <c r="I17" s="352"/>
      <c r="J17" s="352"/>
      <c r="K17" s="223"/>
    </row>
    <row r="18" spans="2:11" s="1" customFormat="1" ht="15" customHeight="1">
      <c r="B18" s="226"/>
      <c r="C18" s="227"/>
      <c r="D18" s="227"/>
      <c r="E18" s="229" t="s">
        <v>78</v>
      </c>
      <c r="F18" s="352" t="s">
        <v>367</v>
      </c>
      <c r="G18" s="352"/>
      <c r="H18" s="352"/>
      <c r="I18" s="352"/>
      <c r="J18" s="352"/>
      <c r="K18" s="223"/>
    </row>
    <row r="19" spans="2:11" s="1" customFormat="1" ht="15" customHeight="1">
      <c r="B19" s="226"/>
      <c r="C19" s="227"/>
      <c r="D19" s="227"/>
      <c r="E19" s="229" t="s">
        <v>368</v>
      </c>
      <c r="F19" s="352" t="s">
        <v>369</v>
      </c>
      <c r="G19" s="352"/>
      <c r="H19" s="352"/>
      <c r="I19" s="352"/>
      <c r="J19" s="352"/>
      <c r="K19" s="223"/>
    </row>
    <row r="20" spans="2:11" s="1" customFormat="1" ht="15" customHeight="1">
      <c r="B20" s="226"/>
      <c r="C20" s="227"/>
      <c r="D20" s="227"/>
      <c r="E20" s="229" t="s">
        <v>370</v>
      </c>
      <c r="F20" s="352" t="s">
        <v>371</v>
      </c>
      <c r="G20" s="352"/>
      <c r="H20" s="352"/>
      <c r="I20" s="352"/>
      <c r="J20" s="352"/>
      <c r="K20" s="223"/>
    </row>
    <row r="21" spans="2:11" s="1" customFormat="1" ht="15" customHeight="1">
      <c r="B21" s="226"/>
      <c r="C21" s="227"/>
      <c r="D21" s="227"/>
      <c r="E21" s="229" t="s">
        <v>92</v>
      </c>
      <c r="F21" s="352" t="s">
        <v>93</v>
      </c>
      <c r="G21" s="352"/>
      <c r="H21" s="352"/>
      <c r="I21" s="352"/>
      <c r="J21" s="352"/>
      <c r="K21" s="223"/>
    </row>
    <row r="22" spans="2:11" s="1" customFormat="1" ht="15" customHeight="1">
      <c r="B22" s="226"/>
      <c r="C22" s="227"/>
      <c r="D22" s="227"/>
      <c r="E22" s="229" t="s">
        <v>372</v>
      </c>
      <c r="F22" s="352" t="s">
        <v>373</v>
      </c>
      <c r="G22" s="352"/>
      <c r="H22" s="352"/>
      <c r="I22" s="352"/>
      <c r="J22" s="352"/>
      <c r="K22" s="223"/>
    </row>
    <row r="23" spans="2:11" s="1" customFormat="1" ht="15" customHeight="1">
      <c r="B23" s="226"/>
      <c r="C23" s="227"/>
      <c r="D23" s="227"/>
      <c r="E23" s="229" t="s">
        <v>374</v>
      </c>
      <c r="F23" s="352" t="s">
        <v>375</v>
      </c>
      <c r="G23" s="352"/>
      <c r="H23" s="352"/>
      <c r="I23" s="352"/>
      <c r="J23" s="352"/>
      <c r="K23" s="223"/>
    </row>
    <row r="24" spans="2:11" s="1" customFormat="1" ht="12.75" customHeight="1">
      <c r="B24" s="226"/>
      <c r="C24" s="227"/>
      <c r="D24" s="227"/>
      <c r="E24" s="227"/>
      <c r="F24" s="227"/>
      <c r="G24" s="227"/>
      <c r="H24" s="227"/>
      <c r="I24" s="227"/>
      <c r="J24" s="227"/>
      <c r="K24" s="223"/>
    </row>
    <row r="25" spans="2:11" s="1" customFormat="1" ht="15" customHeight="1">
      <c r="B25" s="226"/>
      <c r="C25" s="352" t="s">
        <v>376</v>
      </c>
      <c r="D25" s="352"/>
      <c r="E25" s="352"/>
      <c r="F25" s="352"/>
      <c r="G25" s="352"/>
      <c r="H25" s="352"/>
      <c r="I25" s="352"/>
      <c r="J25" s="352"/>
      <c r="K25" s="223"/>
    </row>
    <row r="26" spans="2:11" s="1" customFormat="1" ht="15" customHeight="1">
      <c r="B26" s="226"/>
      <c r="C26" s="352" t="s">
        <v>377</v>
      </c>
      <c r="D26" s="352"/>
      <c r="E26" s="352"/>
      <c r="F26" s="352"/>
      <c r="G26" s="352"/>
      <c r="H26" s="352"/>
      <c r="I26" s="352"/>
      <c r="J26" s="352"/>
      <c r="K26" s="223"/>
    </row>
    <row r="27" spans="2:11" s="1" customFormat="1" ht="15" customHeight="1">
      <c r="B27" s="226"/>
      <c r="C27" s="225"/>
      <c r="D27" s="352" t="s">
        <v>378</v>
      </c>
      <c r="E27" s="352"/>
      <c r="F27" s="352"/>
      <c r="G27" s="352"/>
      <c r="H27" s="352"/>
      <c r="I27" s="352"/>
      <c r="J27" s="352"/>
      <c r="K27" s="223"/>
    </row>
    <row r="28" spans="2:11" s="1" customFormat="1" ht="15" customHeight="1">
      <c r="B28" s="226"/>
      <c r="C28" s="227"/>
      <c r="D28" s="352" t="s">
        <v>379</v>
      </c>
      <c r="E28" s="352"/>
      <c r="F28" s="352"/>
      <c r="G28" s="352"/>
      <c r="H28" s="352"/>
      <c r="I28" s="352"/>
      <c r="J28" s="352"/>
      <c r="K28" s="223"/>
    </row>
    <row r="29" spans="2:11" s="1" customFormat="1" ht="12.75" customHeight="1">
      <c r="B29" s="226"/>
      <c r="C29" s="227"/>
      <c r="D29" s="227"/>
      <c r="E29" s="227"/>
      <c r="F29" s="227"/>
      <c r="G29" s="227"/>
      <c r="H29" s="227"/>
      <c r="I29" s="227"/>
      <c r="J29" s="227"/>
      <c r="K29" s="223"/>
    </row>
    <row r="30" spans="2:11" s="1" customFormat="1" ht="15" customHeight="1">
      <c r="B30" s="226"/>
      <c r="C30" s="227"/>
      <c r="D30" s="352" t="s">
        <v>380</v>
      </c>
      <c r="E30" s="352"/>
      <c r="F30" s="352"/>
      <c r="G30" s="352"/>
      <c r="H30" s="352"/>
      <c r="I30" s="352"/>
      <c r="J30" s="352"/>
      <c r="K30" s="223"/>
    </row>
    <row r="31" spans="2:11" s="1" customFormat="1" ht="15" customHeight="1">
      <c r="B31" s="226"/>
      <c r="C31" s="227"/>
      <c r="D31" s="352" t="s">
        <v>381</v>
      </c>
      <c r="E31" s="352"/>
      <c r="F31" s="352"/>
      <c r="G31" s="352"/>
      <c r="H31" s="352"/>
      <c r="I31" s="352"/>
      <c r="J31" s="352"/>
      <c r="K31" s="223"/>
    </row>
    <row r="32" spans="2:11" s="1" customFormat="1" ht="12.75" customHeight="1">
      <c r="B32" s="226"/>
      <c r="C32" s="227"/>
      <c r="D32" s="227"/>
      <c r="E32" s="227"/>
      <c r="F32" s="227"/>
      <c r="G32" s="227"/>
      <c r="H32" s="227"/>
      <c r="I32" s="227"/>
      <c r="J32" s="227"/>
      <c r="K32" s="223"/>
    </row>
    <row r="33" spans="2:11" s="1" customFormat="1" ht="15" customHeight="1">
      <c r="B33" s="226"/>
      <c r="C33" s="227"/>
      <c r="D33" s="352" t="s">
        <v>382</v>
      </c>
      <c r="E33" s="352"/>
      <c r="F33" s="352"/>
      <c r="G33" s="352"/>
      <c r="H33" s="352"/>
      <c r="I33" s="352"/>
      <c r="J33" s="352"/>
      <c r="K33" s="223"/>
    </row>
    <row r="34" spans="2:11" s="1" customFormat="1" ht="15" customHeight="1">
      <c r="B34" s="226"/>
      <c r="C34" s="227"/>
      <c r="D34" s="352" t="s">
        <v>383</v>
      </c>
      <c r="E34" s="352"/>
      <c r="F34" s="352"/>
      <c r="G34" s="352"/>
      <c r="H34" s="352"/>
      <c r="I34" s="352"/>
      <c r="J34" s="352"/>
      <c r="K34" s="223"/>
    </row>
    <row r="35" spans="2:11" s="1" customFormat="1" ht="15" customHeight="1">
      <c r="B35" s="226"/>
      <c r="C35" s="227"/>
      <c r="D35" s="352" t="s">
        <v>384</v>
      </c>
      <c r="E35" s="352"/>
      <c r="F35" s="352"/>
      <c r="G35" s="352"/>
      <c r="H35" s="352"/>
      <c r="I35" s="352"/>
      <c r="J35" s="352"/>
      <c r="K35" s="223"/>
    </row>
    <row r="36" spans="2:11" s="1" customFormat="1" ht="15" customHeight="1">
      <c r="B36" s="226"/>
      <c r="C36" s="227"/>
      <c r="D36" s="225"/>
      <c r="E36" s="228" t="s">
        <v>107</v>
      </c>
      <c r="F36" s="225"/>
      <c r="G36" s="352" t="s">
        <v>385</v>
      </c>
      <c r="H36" s="352"/>
      <c r="I36" s="352"/>
      <c r="J36" s="352"/>
      <c r="K36" s="223"/>
    </row>
    <row r="37" spans="2:11" s="1" customFormat="1" ht="30.75" customHeight="1">
      <c r="B37" s="226"/>
      <c r="C37" s="227"/>
      <c r="D37" s="225"/>
      <c r="E37" s="228" t="s">
        <v>386</v>
      </c>
      <c r="F37" s="225"/>
      <c r="G37" s="352" t="s">
        <v>387</v>
      </c>
      <c r="H37" s="352"/>
      <c r="I37" s="352"/>
      <c r="J37" s="352"/>
      <c r="K37" s="223"/>
    </row>
    <row r="38" spans="2:11" s="1" customFormat="1" ht="15" customHeight="1">
      <c r="B38" s="226"/>
      <c r="C38" s="227"/>
      <c r="D38" s="225"/>
      <c r="E38" s="228" t="s">
        <v>52</v>
      </c>
      <c r="F38" s="225"/>
      <c r="G38" s="352" t="s">
        <v>388</v>
      </c>
      <c r="H38" s="352"/>
      <c r="I38" s="352"/>
      <c r="J38" s="352"/>
      <c r="K38" s="223"/>
    </row>
    <row r="39" spans="2:11" s="1" customFormat="1" ht="15" customHeight="1">
      <c r="B39" s="226"/>
      <c r="C39" s="227"/>
      <c r="D39" s="225"/>
      <c r="E39" s="228" t="s">
        <v>53</v>
      </c>
      <c r="F39" s="225"/>
      <c r="G39" s="352" t="s">
        <v>389</v>
      </c>
      <c r="H39" s="352"/>
      <c r="I39" s="352"/>
      <c r="J39" s="352"/>
      <c r="K39" s="223"/>
    </row>
    <row r="40" spans="2:11" s="1" customFormat="1" ht="15" customHeight="1">
      <c r="B40" s="226"/>
      <c r="C40" s="227"/>
      <c r="D40" s="225"/>
      <c r="E40" s="228" t="s">
        <v>108</v>
      </c>
      <c r="F40" s="225"/>
      <c r="G40" s="352" t="s">
        <v>390</v>
      </c>
      <c r="H40" s="352"/>
      <c r="I40" s="352"/>
      <c r="J40" s="352"/>
      <c r="K40" s="223"/>
    </row>
    <row r="41" spans="2:11" s="1" customFormat="1" ht="15" customHeight="1">
      <c r="B41" s="226"/>
      <c r="C41" s="227"/>
      <c r="D41" s="225"/>
      <c r="E41" s="228" t="s">
        <v>109</v>
      </c>
      <c r="F41" s="225"/>
      <c r="G41" s="352" t="s">
        <v>391</v>
      </c>
      <c r="H41" s="352"/>
      <c r="I41" s="352"/>
      <c r="J41" s="352"/>
      <c r="K41" s="223"/>
    </row>
    <row r="42" spans="2:11" s="1" customFormat="1" ht="15" customHeight="1">
      <c r="B42" s="226"/>
      <c r="C42" s="227"/>
      <c r="D42" s="225"/>
      <c r="E42" s="228" t="s">
        <v>392</v>
      </c>
      <c r="F42" s="225"/>
      <c r="G42" s="352" t="s">
        <v>393</v>
      </c>
      <c r="H42" s="352"/>
      <c r="I42" s="352"/>
      <c r="J42" s="352"/>
      <c r="K42" s="223"/>
    </row>
    <row r="43" spans="2:11" s="1" customFormat="1" ht="15" customHeight="1">
      <c r="B43" s="226"/>
      <c r="C43" s="227"/>
      <c r="D43" s="225"/>
      <c r="E43" s="228"/>
      <c r="F43" s="225"/>
      <c r="G43" s="352" t="s">
        <v>394</v>
      </c>
      <c r="H43" s="352"/>
      <c r="I43" s="352"/>
      <c r="J43" s="352"/>
      <c r="K43" s="223"/>
    </row>
    <row r="44" spans="2:11" s="1" customFormat="1" ht="15" customHeight="1">
      <c r="B44" s="226"/>
      <c r="C44" s="227"/>
      <c r="D44" s="225"/>
      <c r="E44" s="228" t="s">
        <v>395</v>
      </c>
      <c r="F44" s="225"/>
      <c r="G44" s="352" t="s">
        <v>396</v>
      </c>
      <c r="H44" s="352"/>
      <c r="I44" s="352"/>
      <c r="J44" s="352"/>
      <c r="K44" s="223"/>
    </row>
    <row r="45" spans="2:11" s="1" customFormat="1" ht="15" customHeight="1">
      <c r="B45" s="226"/>
      <c r="C45" s="227"/>
      <c r="D45" s="225"/>
      <c r="E45" s="228" t="s">
        <v>111</v>
      </c>
      <c r="F45" s="225"/>
      <c r="G45" s="352" t="s">
        <v>397</v>
      </c>
      <c r="H45" s="352"/>
      <c r="I45" s="352"/>
      <c r="J45" s="352"/>
      <c r="K45" s="223"/>
    </row>
    <row r="46" spans="2:11" s="1" customFormat="1" ht="12.75" customHeight="1">
      <c r="B46" s="226"/>
      <c r="C46" s="227"/>
      <c r="D46" s="225"/>
      <c r="E46" s="225"/>
      <c r="F46" s="225"/>
      <c r="G46" s="225"/>
      <c r="H46" s="225"/>
      <c r="I46" s="225"/>
      <c r="J46" s="225"/>
      <c r="K46" s="223"/>
    </row>
    <row r="47" spans="2:11" s="1" customFormat="1" ht="15" customHeight="1">
      <c r="B47" s="226"/>
      <c r="C47" s="227"/>
      <c r="D47" s="352" t="s">
        <v>398</v>
      </c>
      <c r="E47" s="352"/>
      <c r="F47" s="352"/>
      <c r="G47" s="352"/>
      <c r="H47" s="352"/>
      <c r="I47" s="352"/>
      <c r="J47" s="352"/>
      <c r="K47" s="223"/>
    </row>
    <row r="48" spans="2:11" s="1" customFormat="1" ht="15" customHeight="1">
      <c r="B48" s="226"/>
      <c r="C48" s="227"/>
      <c r="D48" s="227"/>
      <c r="E48" s="352" t="s">
        <v>399</v>
      </c>
      <c r="F48" s="352"/>
      <c r="G48" s="352"/>
      <c r="H48" s="352"/>
      <c r="I48" s="352"/>
      <c r="J48" s="352"/>
      <c r="K48" s="223"/>
    </row>
    <row r="49" spans="2:11" s="1" customFormat="1" ht="15" customHeight="1">
      <c r="B49" s="226"/>
      <c r="C49" s="227"/>
      <c r="D49" s="227"/>
      <c r="E49" s="352" t="s">
        <v>400</v>
      </c>
      <c r="F49" s="352"/>
      <c r="G49" s="352"/>
      <c r="H49" s="352"/>
      <c r="I49" s="352"/>
      <c r="J49" s="352"/>
      <c r="K49" s="223"/>
    </row>
    <row r="50" spans="2:11" s="1" customFormat="1" ht="15" customHeight="1">
      <c r="B50" s="226"/>
      <c r="C50" s="227"/>
      <c r="D50" s="227"/>
      <c r="E50" s="352" t="s">
        <v>401</v>
      </c>
      <c r="F50" s="352"/>
      <c r="G50" s="352"/>
      <c r="H50" s="352"/>
      <c r="I50" s="352"/>
      <c r="J50" s="352"/>
      <c r="K50" s="223"/>
    </row>
    <row r="51" spans="2:11" s="1" customFormat="1" ht="15" customHeight="1">
      <c r="B51" s="226"/>
      <c r="C51" s="227"/>
      <c r="D51" s="352" t="s">
        <v>402</v>
      </c>
      <c r="E51" s="352"/>
      <c r="F51" s="352"/>
      <c r="G51" s="352"/>
      <c r="H51" s="352"/>
      <c r="I51" s="352"/>
      <c r="J51" s="352"/>
      <c r="K51" s="223"/>
    </row>
    <row r="52" spans="2:11" s="1" customFormat="1" ht="25.5" customHeight="1">
      <c r="B52" s="222"/>
      <c r="C52" s="353" t="s">
        <v>403</v>
      </c>
      <c r="D52" s="353"/>
      <c r="E52" s="353"/>
      <c r="F52" s="353"/>
      <c r="G52" s="353"/>
      <c r="H52" s="353"/>
      <c r="I52" s="353"/>
      <c r="J52" s="353"/>
      <c r="K52" s="223"/>
    </row>
    <row r="53" spans="2:11" s="1" customFormat="1" ht="5.25" customHeight="1">
      <c r="B53" s="222"/>
      <c r="C53" s="224"/>
      <c r="D53" s="224"/>
      <c r="E53" s="224"/>
      <c r="F53" s="224"/>
      <c r="G53" s="224"/>
      <c r="H53" s="224"/>
      <c r="I53" s="224"/>
      <c r="J53" s="224"/>
      <c r="K53" s="223"/>
    </row>
    <row r="54" spans="2:11" s="1" customFormat="1" ht="15" customHeight="1">
      <c r="B54" s="222"/>
      <c r="C54" s="352" t="s">
        <v>404</v>
      </c>
      <c r="D54" s="352"/>
      <c r="E54" s="352"/>
      <c r="F54" s="352"/>
      <c r="G54" s="352"/>
      <c r="H54" s="352"/>
      <c r="I54" s="352"/>
      <c r="J54" s="352"/>
      <c r="K54" s="223"/>
    </row>
    <row r="55" spans="2:11" s="1" customFormat="1" ht="15" customHeight="1">
      <c r="B55" s="222"/>
      <c r="C55" s="352" t="s">
        <v>405</v>
      </c>
      <c r="D55" s="352"/>
      <c r="E55" s="352"/>
      <c r="F55" s="352"/>
      <c r="G55" s="352"/>
      <c r="H55" s="352"/>
      <c r="I55" s="352"/>
      <c r="J55" s="352"/>
      <c r="K55" s="223"/>
    </row>
    <row r="56" spans="2:11" s="1" customFormat="1" ht="12.75" customHeight="1">
      <c r="B56" s="222"/>
      <c r="C56" s="225"/>
      <c r="D56" s="225"/>
      <c r="E56" s="225"/>
      <c r="F56" s="225"/>
      <c r="G56" s="225"/>
      <c r="H56" s="225"/>
      <c r="I56" s="225"/>
      <c r="J56" s="225"/>
      <c r="K56" s="223"/>
    </row>
    <row r="57" spans="2:11" s="1" customFormat="1" ht="15" customHeight="1">
      <c r="B57" s="222"/>
      <c r="C57" s="352" t="s">
        <v>406</v>
      </c>
      <c r="D57" s="352"/>
      <c r="E57" s="352"/>
      <c r="F57" s="352"/>
      <c r="G57" s="352"/>
      <c r="H57" s="352"/>
      <c r="I57" s="352"/>
      <c r="J57" s="352"/>
      <c r="K57" s="223"/>
    </row>
    <row r="58" spans="2:11" s="1" customFormat="1" ht="15" customHeight="1">
      <c r="B58" s="222"/>
      <c r="C58" s="227"/>
      <c r="D58" s="352" t="s">
        <v>407</v>
      </c>
      <c r="E58" s="352"/>
      <c r="F58" s="352"/>
      <c r="G58" s="352"/>
      <c r="H58" s="352"/>
      <c r="I58" s="352"/>
      <c r="J58" s="352"/>
      <c r="K58" s="223"/>
    </row>
    <row r="59" spans="2:11" s="1" customFormat="1" ht="15" customHeight="1">
      <c r="B59" s="222"/>
      <c r="C59" s="227"/>
      <c r="D59" s="352" t="s">
        <v>408</v>
      </c>
      <c r="E59" s="352"/>
      <c r="F59" s="352"/>
      <c r="G59" s="352"/>
      <c r="H59" s="352"/>
      <c r="I59" s="352"/>
      <c r="J59" s="352"/>
      <c r="K59" s="223"/>
    </row>
    <row r="60" spans="2:11" s="1" customFormat="1" ht="15" customHeight="1">
      <c r="B60" s="222"/>
      <c r="C60" s="227"/>
      <c r="D60" s="352" t="s">
        <v>409</v>
      </c>
      <c r="E60" s="352"/>
      <c r="F60" s="352"/>
      <c r="G60" s="352"/>
      <c r="H60" s="352"/>
      <c r="I60" s="352"/>
      <c r="J60" s="352"/>
      <c r="K60" s="223"/>
    </row>
    <row r="61" spans="2:11" s="1" customFormat="1" ht="15" customHeight="1">
      <c r="B61" s="222"/>
      <c r="C61" s="227"/>
      <c r="D61" s="352" t="s">
        <v>410</v>
      </c>
      <c r="E61" s="352"/>
      <c r="F61" s="352"/>
      <c r="G61" s="352"/>
      <c r="H61" s="352"/>
      <c r="I61" s="352"/>
      <c r="J61" s="352"/>
      <c r="K61" s="223"/>
    </row>
    <row r="62" spans="2:11" s="1" customFormat="1" ht="15" customHeight="1">
      <c r="B62" s="222"/>
      <c r="C62" s="227"/>
      <c r="D62" s="354" t="s">
        <v>411</v>
      </c>
      <c r="E62" s="354"/>
      <c r="F62" s="354"/>
      <c r="G62" s="354"/>
      <c r="H62" s="354"/>
      <c r="I62" s="354"/>
      <c r="J62" s="354"/>
      <c r="K62" s="223"/>
    </row>
    <row r="63" spans="2:11" s="1" customFormat="1" ht="15" customHeight="1">
      <c r="B63" s="222"/>
      <c r="C63" s="227"/>
      <c r="D63" s="352" t="s">
        <v>412</v>
      </c>
      <c r="E63" s="352"/>
      <c r="F63" s="352"/>
      <c r="G63" s="352"/>
      <c r="H63" s="352"/>
      <c r="I63" s="352"/>
      <c r="J63" s="352"/>
      <c r="K63" s="223"/>
    </row>
    <row r="64" spans="2:11" s="1" customFormat="1" ht="12.75" customHeight="1">
      <c r="B64" s="222"/>
      <c r="C64" s="227"/>
      <c r="D64" s="227"/>
      <c r="E64" s="230"/>
      <c r="F64" s="227"/>
      <c r="G64" s="227"/>
      <c r="H64" s="227"/>
      <c r="I64" s="227"/>
      <c r="J64" s="227"/>
      <c r="K64" s="223"/>
    </row>
    <row r="65" spans="2:11" s="1" customFormat="1" ht="15" customHeight="1">
      <c r="B65" s="222"/>
      <c r="C65" s="227"/>
      <c r="D65" s="352" t="s">
        <v>413</v>
      </c>
      <c r="E65" s="352"/>
      <c r="F65" s="352"/>
      <c r="G65" s="352"/>
      <c r="H65" s="352"/>
      <c r="I65" s="352"/>
      <c r="J65" s="352"/>
      <c r="K65" s="223"/>
    </row>
    <row r="66" spans="2:11" s="1" customFormat="1" ht="15" customHeight="1">
      <c r="B66" s="222"/>
      <c r="C66" s="227"/>
      <c r="D66" s="354" t="s">
        <v>414</v>
      </c>
      <c r="E66" s="354"/>
      <c r="F66" s="354"/>
      <c r="G66" s="354"/>
      <c r="H66" s="354"/>
      <c r="I66" s="354"/>
      <c r="J66" s="354"/>
      <c r="K66" s="223"/>
    </row>
    <row r="67" spans="2:11" s="1" customFormat="1" ht="15" customHeight="1">
      <c r="B67" s="222"/>
      <c r="C67" s="227"/>
      <c r="D67" s="352" t="s">
        <v>415</v>
      </c>
      <c r="E67" s="352"/>
      <c r="F67" s="352"/>
      <c r="G67" s="352"/>
      <c r="H67" s="352"/>
      <c r="I67" s="352"/>
      <c r="J67" s="352"/>
      <c r="K67" s="223"/>
    </row>
    <row r="68" spans="2:11" s="1" customFormat="1" ht="15" customHeight="1">
      <c r="B68" s="222"/>
      <c r="C68" s="227"/>
      <c r="D68" s="352" t="s">
        <v>416</v>
      </c>
      <c r="E68" s="352"/>
      <c r="F68" s="352"/>
      <c r="G68" s="352"/>
      <c r="H68" s="352"/>
      <c r="I68" s="352"/>
      <c r="J68" s="352"/>
      <c r="K68" s="223"/>
    </row>
    <row r="69" spans="2:11" s="1" customFormat="1" ht="15" customHeight="1">
      <c r="B69" s="222"/>
      <c r="C69" s="227"/>
      <c r="D69" s="352" t="s">
        <v>417</v>
      </c>
      <c r="E69" s="352"/>
      <c r="F69" s="352"/>
      <c r="G69" s="352"/>
      <c r="H69" s="352"/>
      <c r="I69" s="352"/>
      <c r="J69" s="352"/>
      <c r="K69" s="223"/>
    </row>
    <row r="70" spans="2:11" s="1" customFormat="1" ht="15" customHeight="1">
      <c r="B70" s="222"/>
      <c r="C70" s="227"/>
      <c r="D70" s="352" t="s">
        <v>418</v>
      </c>
      <c r="E70" s="352"/>
      <c r="F70" s="352"/>
      <c r="G70" s="352"/>
      <c r="H70" s="352"/>
      <c r="I70" s="352"/>
      <c r="J70" s="352"/>
      <c r="K70" s="223"/>
    </row>
    <row r="71" spans="2:11" s="1" customFormat="1" ht="12.75" customHeight="1">
      <c r="B71" s="231"/>
      <c r="C71" s="232"/>
      <c r="D71" s="232"/>
      <c r="E71" s="232"/>
      <c r="F71" s="232"/>
      <c r="G71" s="232"/>
      <c r="H71" s="232"/>
      <c r="I71" s="232"/>
      <c r="J71" s="232"/>
      <c r="K71" s="233"/>
    </row>
    <row r="72" spans="2:11" s="1" customFormat="1" ht="18.75" customHeight="1">
      <c r="B72" s="234"/>
      <c r="C72" s="234"/>
      <c r="D72" s="234"/>
      <c r="E72" s="234"/>
      <c r="F72" s="234"/>
      <c r="G72" s="234"/>
      <c r="H72" s="234"/>
      <c r="I72" s="234"/>
      <c r="J72" s="234"/>
      <c r="K72" s="235"/>
    </row>
    <row r="73" spans="2:11" s="1" customFormat="1" ht="18.75" customHeight="1">
      <c r="B73" s="235"/>
      <c r="C73" s="235"/>
      <c r="D73" s="235"/>
      <c r="E73" s="235"/>
      <c r="F73" s="235"/>
      <c r="G73" s="235"/>
      <c r="H73" s="235"/>
      <c r="I73" s="235"/>
      <c r="J73" s="235"/>
      <c r="K73" s="235"/>
    </row>
    <row r="74" spans="2:11" s="1" customFormat="1" ht="7.5" customHeight="1">
      <c r="B74" s="236"/>
      <c r="C74" s="237"/>
      <c r="D74" s="237"/>
      <c r="E74" s="237"/>
      <c r="F74" s="237"/>
      <c r="G74" s="237"/>
      <c r="H74" s="237"/>
      <c r="I74" s="237"/>
      <c r="J74" s="237"/>
      <c r="K74" s="238"/>
    </row>
    <row r="75" spans="2:11" s="1" customFormat="1" ht="45" customHeight="1">
      <c r="B75" s="239"/>
      <c r="C75" s="347" t="s">
        <v>419</v>
      </c>
      <c r="D75" s="347"/>
      <c r="E75" s="347"/>
      <c r="F75" s="347"/>
      <c r="G75" s="347"/>
      <c r="H75" s="347"/>
      <c r="I75" s="347"/>
      <c r="J75" s="347"/>
      <c r="K75" s="240"/>
    </row>
    <row r="76" spans="2:11" s="1" customFormat="1" ht="17.25" customHeight="1">
      <c r="B76" s="239"/>
      <c r="C76" s="241" t="s">
        <v>420</v>
      </c>
      <c r="D76" s="241"/>
      <c r="E76" s="241"/>
      <c r="F76" s="241" t="s">
        <v>421</v>
      </c>
      <c r="G76" s="242"/>
      <c r="H76" s="241" t="s">
        <v>53</v>
      </c>
      <c r="I76" s="241" t="s">
        <v>56</v>
      </c>
      <c r="J76" s="241" t="s">
        <v>422</v>
      </c>
      <c r="K76" s="240"/>
    </row>
    <row r="77" spans="2:11" s="1" customFormat="1" ht="17.25" customHeight="1">
      <c r="B77" s="239"/>
      <c r="C77" s="243" t="s">
        <v>423</v>
      </c>
      <c r="D77" s="243"/>
      <c r="E77" s="243"/>
      <c r="F77" s="244" t="s">
        <v>424</v>
      </c>
      <c r="G77" s="245"/>
      <c r="H77" s="243"/>
      <c r="I77" s="243"/>
      <c r="J77" s="243" t="s">
        <v>425</v>
      </c>
      <c r="K77" s="240"/>
    </row>
    <row r="78" spans="2:11" s="1" customFormat="1" ht="5.25" customHeight="1">
      <c r="B78" s="239"/>
      <c r="C78" s="246"/>
      <c r="D78" s="246"/>
      <c r="E78" s="246"/>
      <c r="F78" s="246"/>
      <c r="G78" s="247"/>
      <c r="H78" s="246"/>
      <c r="I78" s="246"/>
      <c r="J78" s="246"/>
      <c r="K78" s="240"/>
    </row>
    <row r="79" spans="2:11" s="1" customFormat="1" ht="15" customHeight="1">
      <c r="B79" s="239"/>
      <c r="C79" s="228" t="s">
        <v>52</v>
      </c>
      <c r="D79" s="248"/>
      <c r="E79" s="248"/>
      <c r="F79" s="249" t="s">
        <v>426</v>
      </c>
      <c r="G79" s="250"/>
      <c r="H79" s="228" t="s">
        <v>427</v>
      </c>
      <c r="I79" s="228" t="s">
        <v>428</v>
      </c>
      <c r="J79" s="228">
        <v>20</v>
      </c>
      <c r="K79" s="240"/>
    </row>
    <row r="80" spans="2:11" s="1" customFormat="1" ht="15" customHeight="1">
      <c r="B80" s="239"/>
      <c r="C80" s="228" t="s">
        <v>429</v>
      </c>
      <c r="D80" s="228"/>
      <c r="E80" s="228"/>
      <c r="F80" s="249" t="s">
        <v>426</v>
      </c>
      <c r="G80" s="250"/>
      <c r="H80" s="228" t="s">
        <v>430</v>
      </c>
      <c r="I80" s="228" t="s">
        <v>428</v>
      </c>
      <c r="J80" s="228">
        <v>120</v>
      </c>
      <c r="K80" s="240"/>
    </row>
    <row r="81" spans="2:11" s="1" customFormat="1" ht="15" customHeight="1">
      <c r="B81" s="251"/>
      <c r="C81" s="228" t="s">
        <v>431</v>
      </c>
      <c r="D81" s="228"/>
      <c r="E81" s="228"/>
      <c r="F81" s="249" t="s">
        <v>432</v>
      </c>
      <c r="G81" s="250"/>
      <c r="H81" s="228" t="s">
        <v>433</v>
      </c>
      <c r="I81" s="228" t="s">
        <v>428</v>
      </c>
      <c r="J81" s="228">
        <v>50</v>
      </c>
      <c r="K81" s="240"/>
    </row>
    <row r="82" spans="2:11" s="1" customFormat="1" ht="15" customHeight="1">
      <c r="B82" s="251"/>
      <c r="C82" s="228" t="s">
        <v>434</v>
      </c>
      <c r="D82" s="228"/>
      <c r="E82" s="228"/>
      <c r="F82" s="249" t="s">
        <v>426</v>
      </c>
      <c r="G82" s="250"/>
      <c r="H82" s="228" t="s">
        <v>435</v>
      </c>
      <c r="I82" s="228" t="s">
        <v>436</v>
      </c>
      <c r="J82" s="228"/>
      <c r="K82" s="240"/>
    </row>
    <row r="83" spans="2:11" s="1" customFormat="1" ht="15" customHeight="1">
      <c r="B83" s="251"/>
      <c r="C83" s="252" t="s">
        <v>437</v>
      </c>
      <c r="D83" s="252"/>
      <c r="E83" s="252"/>
      <c r="F83" s="253" t="s">
        <v>432</v>
      </c>
      <c r="G83" s="252"/>
      <c r="H83" s="252" t="s">
        <v>438</v>
      </c>
      <c r="I83" s="252" t="s">
        <v>428</v>
      </c>
      <c r="J83" s="252">
        <v>15</v>
      </c>
      <c r="K83" s="240"/>
    </row>
    <row r="84" spans="2:11" s="1" customFormat="1" ht="15" customHeight="1">
      <c r="B84" s="251"/>
      <c r="C84" s="252" t="s">
        <v>439</v>
      </c>
      <c r="D84" s="252"/>
      <c r="E84" s="252"/>
      <c r="F84" s="253" t="s">
        <v>432</v>
      </c>
      <c r="G84" s="252"/>
      <c r="H84" s="252" t="s">
        <v>440</v>
      </c>
      <c r="I84" s="252" t="s">
        <v>428</v>
      </c>
      <c r="J84" s="252">
        <v>15</v>
      </c>
      <c r="K84" s="240"/>
    </row>
    <row r="85" spans="2:11" s="1" customFormat="1" ht="15" customHeight="1">
      <c r="B85" s="251"/>
      <c r="C85" s="252" t="s">
        <v>441</v>
      </c>
      <c r="D85" s="252"/>
      <c r="E85" s="252"/>
      <c r="F85" s="253" t="s">
        <v>432</v>
      </c>
      <c r="G85" s="252"/>
      <c r="H85" s="252" t="s">
        <v>442</v>
      </c>
      <c r="I85" s="252" t="s">
        <v>428</v>
      </c>
      <c r="J85" s="252">
        <v>20</v>
      </c>
      <c r="K85" s="240"/>
    </row>
    <row r="86" spans="2:11" s="1" customFormat="1" ht="15" customHeight="1">
      <c r="B86" s="251"/>
      <c r="C86" s="252" t="s">
        <v>443</v>
      </c>
      <c r="D86" s="252"/>
      <c r="E86" s="252"/>
      <c r="F86" s="253" t="s">
        <v>432</v>
      </c>
      <c r="G86" s="252"/>
      <c r="H86" s="252" t="s">
        <v>444</v>
      </c>
      <c r="I86" s="252" t="s">
        <v>428</v>
      </c>
      <c r="J86" s="252">
        <v>20</v>
      </c>
      <c r="K86" s="240"/>
    </row>
    <row r="87" spans="2:11" s="1" customFormat="1" ht="15" customHeight="1">
      <c r="B87" s="251"/>
      <c r="C87" s="228" t="s">
        <v>445</v>
      </c>
      <c r="D87" s="228"/>
      <c r="E87" s="228"/>
      <c r="F87" s="249" t="s">
        <v>432</v>
      </c>
      <c r="G87" s="250"/>
      <c r="H87" s="228" t="s">
        <v>446</v>
      </c>
      <c r="I87" s="228" t="s">
        <v>428</v>
      </c>
      <c r="J87" s="228">
        <v>50</v>
      </c>
      <c r="K87" s="240"/>
    </row>
    <row r="88" spans="2:11" s="1" customFormat="1" ht="15" customHeight="1">
      <c r="B88" s="251"/>
      <c r="C88" s="228" t="s">
        <v>447</v>
      </c>
      <c r="D88" s="228"/>
      <c r="E88" s="228"/>
      <c r="F88" s="249" t="s">
        <v>432</v>
      </c>
      <c r="G88" s="250"/>
      <c r="H88" s="228" t="s">
        <v>448</v>
      </c>
      <c r="I88" s="228" t="s">
        <v>428</v>
      </c>
      <c r="J88" s="228">
        <v>20</v>
      </c>
      <c r="K88" s="240"/>
    </row>
    <row r="89" spans="2:11" s="1" customFormat="1" ht="15" customHeight="1">
      <c r="B89" s="251"/>
      <c r="C89" s="228" t="s">
        <v>449</v>
      </c>
      <c r="D89" s="228"/>
      <c r="E89" s="228"/>
      <c r="F89" s="249" t="s">
        <v>432</v>
      </c>
      <c r="G89" s="250"/>
      <c r="H89" s="228" t="s">
        <v>450</v>
      </c>
      <c r="I89" s="228" t="s">
        <v>428</v>
      </c>
      <c r="J89" s="228">
        <v>20</v>
      </c>
      <c r="K89" s="240"/>
    </row>
    <row r="90" spans="2:11" s="1" customFormat="1" ht="15" customHeight="1">
      <c r="B90" s="251"/>
      <c r="C90" s="228" t="s">
        <v>451</v>
      </c>
      <c r="D90" s="228"/>
      <c r="E90" s="228"/>
      <c r="F90" s="249" t="s">
        <v>432</v>
      </c>
      <c r="G90" s="250"/>
      <c r="H90" s="228" t="s">
        <v>452</v>
      </c>
      <c r="I90" s="228" t="s">
        <v>428</v>
      </c>
      <c r="J90" s="228">
        <v>50</v>
      </c>
      <c r="K90" s="240"/>
    </row>
    <row r="91" spans="2:11" s="1" customFormat="1" ht="15" customHeight="1">
      <c r="B91" s="251"/>
      <c r="C91" s="228" t="s">
        <v>453</v>
      </c>
      <c r="D91" s="228"/>
      <c r="E91" s="228"/>
      <c r="F91" s="249" t="s">
        <v>432</v>
      </c>
      <c r="G91" s="250"/>
      <c r="H91" s="228" t="s">
        <v>453</v>
      </c>
      <c r="I91" s="228" t="s">
        <v>428</v>
      </c>
      <c r="J91" s="228">
        <v>50</v>
      </c>
      <c r="K91" s="240"/>
    </row>
    <row r="92" spans="2:11" s="1" customFormat="1" ht="15" customHeight="1">
      <c r="B92" s="251"/>
      <c r="C92" s="228" t="s">
        <v>454</v>
      </c>
      <c r="D92" s="228"/>
      <c r="E92" s="228"/>
      <c r="F92" s="249" t="s">
        <v>432</v>
      </c>
      <c r="G92" s="250"/>
      <c r="H92" s="228" t="s">
        <v>455</v>
      </c>
      <c r="I92" s="228" t="s">
        <v>428</v>
      </c>
      <c r="J92" s="228">
        <v>255</v>
      </c>
      <c r="K92" s="240"/>
    </row>
    <row r="93" spans="2:11" s="1" customFormat="1" ht="15" customHeight="1">
      <c r="B93" s="251"/>
      <c r="C93" s="228" t="s">
        <v>456</v>
      </c>
      <c r="D93" s="228"/>
      <c r="E93" s="228"/>
      <c r="F93" s="249" t="s">
        <v>426</v>
      </c>
      <c r="G93" s="250"/>
      <c r="H93" s="228" t="s">
        <v>457</v>
      </c>
      <c r="I93" s="228" t="s">
        <v>458</v>
      </c>
      <c r="J93" s="228"/>
      <c r="K93" s="240"/>
    </row>
    <row r="94" spans="2:11" s="1" customFormat="1" ht="15" customHeight="1">
      <c r="B94" s="251"/>
      <c r="C94" s="228" t="s">
        <v>459</v>
      </c>
      <c r="D94" s="228"/>
      <c r="E94" s="228"/>
      <c r="F94" s="249" t="s">
        <v>426</v>
      </c>
      <c r="G94" s="250"/>
      <c r="H94" s="228" t="s">
        <v>460</v>
      </c>
      <c r="I94" s="228" t="s">
        <v>461</v>
      </c>
      <c r="J94" s="228"/>
      <c r="K94" s="240"/>
    </row>
    <row r="95" spans="2:11" s="1" customFormat="1" ht="15" customHeight="1">
      <c r="B95" s="251"/>
      <c r="C95" s="228" t="s">
        <v>462</v>
      </c>
      <c r="D95" s="228"/>
      <c r="E95" s="228"/>
      <c r="F95" s="249" t="s">
        <v>426</v>
      </c>
      <c r="G95" s="250"/>
      <c r="H95" s="228" t="s">
        <v>462</v>
      </c>
      <c r="I95" s="228" t="s">
        <v>461</v>
      </c>
      <c r="J95" s="228"/>
      <c r="K95" s="240"/>
    </row>
    <row r="96" spans="2:11" s="1" customFormat="1" ht="15" customHeight="1">
      <c r="B96" s="251"/>
      <c r="C96" s="228" t="s">
        <v>37</v>
      </c>
      <c r="D96" s="228"/>
      <c r="E96" s="228"/>
      <c r="F96" s="249" t="s">
        <v>426</v>
      </c>
      <c r="G96" s="250"/>
      <c r="H96" s="228" t="s">
        <v>463</v>
      </c>
      <c r="I96" s="228" t="s">
        <v>461</v>
      </c>
      <c r="J96" s="228"/>
      <c r="K96" s="240"/>
    </row>
    <row r="97" spans="2:11" s="1" customFormat="1" ht="15" customHeight="1">
      <c r="B97" s="251"/>
      <c r="C97" s="228" t="s">
        <v>47</v>
      </c>
      <c r="D97" s="228"/>
      <c r="E97" s="228"/>
      <c r="F97" s="249" t="s">
        <v>426</v>
      </c>
      <c r="G97" s="250"/>
      <c r="H97" s="228" t="s">
        <v>464</v>
      </c>
      <c r="I97" s="228" t="s">
        <v>461</v>
      </c>
      <c r="J97" s="228"/>
      <c r="K97" s="240"/>
    </row>
    <row r="98" spans="2:11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pans="2:11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pans="2:11" s="1" customFormat="1" ht="18.75" customHeight="1"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</row>
    <row r="101" spans="2:11" s="1" customFormat="1" ht="7.5" customHeight="1">
      <c r="B101" s="236"/>
      <c r="C101" s="237"/>
      <c r="D101" s="237"/>
      <c r="E101" s="237"/>
      <c r="F101" s="237"/>
      <c r="G101" s="237"/>
      <c r="H101" s="237"/>
      <c r="I101" s="237"/>
      <c r="J101" s="237"/>
      <c r="K101" s="238"/>
    </row>
    <row r="102" spans="2:11" s="1" customFormat="1" ht="45" customHeight="1">
      <c r="B102" s="239"/>
      <c r="C102" s="347" t="s">
        <v>465</v>
      </c>
      <c r="D102" s="347"/>
      <c r="E102" s="347"/>
      <c r="F102" s="347"/>
      <c r="G102" s="347"/>
      <c r="H102" s="347"/>
      <c r="I102" s="347"/>
      <c r="J102" s="347"/>
      <c r="K102" s="240"/>
    </row>
    <row r="103" spans="2:11" s="1" customFormat="1" ht="17.25" customHeight="1">
      <c r="B103" s="239"/>
      <c r="C103" s="241" t="s">
        <v>420</v>
      </c>
      <c r="D103" s="241"/>
      <c r="E103" s="241"/>
      <c r="F103" s="241" t="s">
        <v>421</v>
      </c>
      <c r="G103" s="242"/>
      <c r="H103" s="241" t="s">
        <v>53</v>
      </c>
      <c r="I103" s="241" t="s">
        <v>56</v>
      </c>
      <c r="J103" s="241" t="s">
        <v>422</v>
      </c>
      <c r="K103" s="240"/>
    </row>
    <row r="104" spans="2:11" s="1" customFormat="1" ht="17.25" customHeight="1">
      <c r="B104" s="239"/>
      <c r="C104" s="243" t="s">
        <v>423</v>
      </c>
      <c r="D104" s="243"/>
      <c r="E104" s="243"/>
      <c r="F104" s="244" t="s">
        <v>424</v>
      </c>
      <c r="G104" s="245"/>
      <c r="H104" s="243"/>
      <c r="I104" s="243"/>
      <c r="J104" s="243" t="s">
        <v>425</v>
      </c>
      <c r="K104" s="240"/>
    </row>
    <row r="105" spans="2:11" s="1" customFormat="1" ht="5.25" customHeight="1">
      <c r="B105" s="239"/>
      <c r="C105" s="241"/>
      <c r="D105" s="241"/>
      <c r="E105" s="241"/>
      <c r="F105" s="241"/>
      <c r="G105" s="259"/>
      <c r="H105" s="241"/>
      <c r="I105" s="241"/>
      <c r="J105" s="241"/>
      <c r="K105" s="240"/>
    </row>
    <row r="106" spans="2:11" s="1" customFormat="1" ht="15" customHeight="1">
      <c r="B106" s="239"/>
      <c r="C106" s="228" t="s">
        <v>52</v>
      </c>
      <c r="D106" s="248"/>
      <c r="E106" s="248"/>
      <c r="F106" s="249" t="s">
        <v>426</v>
      </c>
      <c r="G106" s="228"/>
      <c r="H106" s="228" t="s">
        <v>466</v>
      </c>
      <c r="I106" s="228" t="s">
        <v>428</v>
      </c>
      <c r="J106" s="228">
        <v>20</v>
      </c>
      <c r="K106" s="240"/>
    </row>
    <row r="107" spans="2:11" s="1" customFormat="1" ht="15" customHeight="1">
      <c r="B107" s="239"/>
      <c r="C107" s="228" t="s">
        <v>429</v>
      </c>
      <c r="D107" s="228"/>
      <c r="E107" s="228"/>
      <c r="F107" s="249" t="s">
        <v>426</v>
      </c>
      <c r="G107" s="228"/>
      <c r="H107" s="228" t="s">
        <v>466</v>
      </c>
      <c r="I107" s="228" t="s">
        <v>428</v>
      </c>
      <c r="J107" s="228">
        <v>120</v>
      </c>
      <c r="K107" s="240"/>
    </row>
    <row r="108" spans="2:11" s="1" customFormat="1" ht="15" customHeight="1">
      <c r="B108" s="251"/>
      <c r="C108" s="228" t="s">
        <v>431</v>
      </c>
      <c r="D108" s="228"/>
      <c r="E108" s="228"/>
      <c r="F108" s="249" t="s">
        <v>432</v>
      </c>
      <c r="G108" s="228"/>
      <c r="H108" s="228" t="s">
        <v>466</v>
      </c>
      <c r="I108" s="228" t="s">
        <v>428</v>
      </c>
      <c r="J108" s="228">
        <v>50</v>
      </c>
      <c r="K108" s="240"/>
    </row>
    <row r="109" spans="2:11" s="1" customFormat="1" ht="15" customHeight="1">
      <c r="B109" s="251"/>
      <c r="C109" s="228" t="s">
        <v>434</v>
      </c>
      <c r="D109" s="228"/>
      <c r="E109" s="228"/>
      <c r="F109" s="249" t="s">
        <v>426</v>
      </c>
      <c r="G109" s="228"/>
      <c r="H109" s="228" t="s">
        <v>466</v>
      </c>
      <c r="I109" s="228" t="s">
        <v>436</v>
      </c>
      <c r="J109" s="228"/>
      <c r="K109" s="240"/>
    </row>
    <row r="110" spans="2:11" s="1" customFormat="1" ht="15" customHeight="1">
      <c r="B110" s="251"/>
      <c r="C110" s="228" t="s">
        <v>445</v>
      </c>
      <c r="D110" s="228"/>
      <c r="E110" s="228"/>
      <c r="F110" s="249" t="s">
        <v>432</v>
      </c>
      <c r="G110" s="228"/>
      <c r="H110" s="228" t="s">
        <v>466</v>
      </c>
      <c r="I110" s="228" t="s">
        <v>428</v>
      </c>
      <c r="J110" s="228">
        <v>50</v>
      </c>
      <c r="K110" s="240"/>
    </row>
    <row r="111" spans="2:11" s="1" customFormat="1" ht="15" customHeight="1">
      <c r="B111" s="251"/>
      <c r="C111" s="228" t="s">
        <v>453</v>
      </c>
      <c r="D111" s="228"/>
      <c r="E111" s="228"/>
      <c r="F111" s="249" t="s">
        <v>432</v>
      </c>
      <c r="G111" s="228"/>
      <c r="H111" s="228" t="s">
        <v>466</v>
      </c>
      <c r="I111" s="228" t="s">
        <v>428</v>
      </c>
      <c r="J111" s="228">
        <v>50</v>
      </c>
      <c r="K111" s="240"/>
    </row>
    <row r="112" spans="2:11" s="1" customFormat="1" ht="15" customHeight="1">
      <c r="B112" s="251"/>
      <c r="C112" s="228" t="s">
        <v>451</v>
      </c>
      <c r="D112" s="228"/>
      <c r="E112" s="228"/>
      <c r="F112" s="249" t="s">
        <v>432</v>
      </c>
      <c r="G112" s="228"/>
      <c r="H112" s="228" t="s">
        <v>466</v>
      </c>
      <c r="I112" s="228" t="s">
        <v>428</v>
      </c>
      <c r="J112" s="228">
        <v>50</v>
      </c>
      <c r="K112" s="240"/>
    </row>
    <row r="113" spans="2:11" s="1" customFormat="1" ht="15" customHeight="1">
      <c r="B113" s="251"/>
      <c r="C113" s="228" t="s">
        <v>52</v>
      </c>
      <c r="D113" s="228"/>
      <c r="E113" s="228"/>
      <c r="F113" s="249" t="s">
        <v>426</v>
      </c>
      <c r="G113" s="228"/>
      <c r="H113" s="228" t="s">
        <v>467</v>
      </c>
      <c r="I113" s="228" t="s">
        <v>428</v>
      </c>
      <c r="J113" s="228">
        <v>20</v>
      </c>
      <c r="K113" s="240"/>
    </row>
    <row r="114" spans="2:11" s="1" customFormat="1" ht="15" customHeight="1">
      <c r="B114" s="251"/>
      <c r="C114" s="228" t="s">
        <v>468</v>
      </c>
      <c r="D114" s="228"/>
      <c r="E114" s="228"/>
      <c r="F114" s="249" t="s">
        <v>426</v>
      </c>
      <c r="G114" s="228"/>
      <c r="H114" s="228" t="s">
        <v>469</v>
      </c>
      <c r="I114" s="228" t="s">
        <v>428</v>
      </c>
      <c r="J114" s="228">
        <v>120</v>
      </c>
      <c r="K114" s="240"/>
    </row>
    <row r="115" spans="2:11" s="1" customFormat="1" ht="15" customHeight="1">
      <c r="B115" s="251"/>
      <c r="C115" s="228" t="s">
        <v>37</v>
      </c>
      <c r="D115" s="228"/>
      <c r="E115" s="228"/>
      <c r="F115" s="249" t="s">
        <v>426</v>
      </c>
      <c r="G115" s="228"/>
      <c r="H115" s="228" t="s">
        <v>470</v>
      </c>
      <c r="I115" s="228" t="s">
        <v>461</v>
      </c>
      <c r="J115" s="228"/>
      <c r="K115" s="240"/>
    </row>
    <row r="116" spans="2:11" s="1" customFormat="1" ht="15" customHeight="1">
      <c r="B116" s="251"/>
      <c r="C116" s="228" t="s">
        <v>47</v>
      </c>
      <c r="D116" s="228"/>
      <c r="E116" s="228"/>
      <c r="F116" s="249" t="s">
        <v>426</v>
      </c>
      <c r="G116" s="228"/>
      <c r="H116" s="228" t="s">
        <v>471</v>
      </c>
      <c r="I116" s="228" t="s">
        <v>461</v>
      </c>
      <c r="J116" s="228"/>
      <c r="K116" s="240"/>
    </row>
    <row r="117" spans="2:11" s="1" customFormat="1" ht="15" customHeight="1">
      <c r="B117" s="251"/>
      <c r="C117" s="228" t="s">
        <v>56</v>
      </c>
      <c r="D117" s="228"/>
      <c r="E117" s="228"/>
      <c r="F117" s="249" t="s">
        <v>426</v>
      </c>
      <c r="G117" s="228"/>
      <c r="H117" s="228" t="s">
        <v>472</v>
      </c>
      <c r="I117" s="228" t="s">
        <v>473</v>
      </c>
      <c r="J117" s="228"/>
      <c r="K117" s="240"/>
    </row>
    <row r="118" spans="2:11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pans="2:11" s="1" customFormat="1" ht="18.75" customHeight="1">
      <c r="B119" s="261"/>
      <c r="C119" s="262"/>
      <c r="D119" s="262"/>
      <c r="E119" s="262"/>
      <c r="F119" s="263"/>
      <c r="G119" s="262"/>
      <c r="H119" s="262"/>
      <c r="I119" s="262"/>
      <c r="J119" s="262"/>
      <c r="K119" s="261"/>
    </row>
    <row r="120" spans="2:11" s="1" customFormat="1" ht="18.75" customHeight="1">
      <c r="B120" s="235"/>
      <c r="C120" s="235"/>
      <c r="D120" s="235"/>
      <c r="E120" s="235"/>
      <c r="F120" s="235"/>
      <c r="G120" s="235"/>
      <c r="H120" s="235"/>
      <c r="I120" s="235"/>
      <c r="J120" s="235"/>
      <c r="K120" s="235"/>
    </row>
    <row r="121" spans="2:1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pans="2:11" s="1" customFormat="1" ht="45" customHeight="1">
      <c r="B122" s="267"/>
      <c r="C122" s="348" t="s">
        <v>474</v>
      </c>
      <c r="D122" s="348"/>
      <c r="E122" s="348"/>
      <c r="F122" s="348"/>
      <c r="G122" s="348"/>
      <c r="H122" s="348"/>
      <c r="I122" s="348"/>
      <c r="J122" s="348"/>
      <c r="K122" s="268"/>
    </row>
    <row r="123" spans="2:11" s="1" customFormat="1" ht="17.25" customHeight="1">
      <c r="B123" s="269"/>
      <c r="C123" s="241" t="s">
        <v>420</v>
      </c>
      <c r="D123" s="241"/>
      <c r="E123" s="241"/>
      <c r="F123" s="241" t="s">
        <v>421</v>
      </c>
      <c r="G123" s="242"/>
      <c r="H123" s="241" t="s">
        <v>53</v>
      </c>
      <c r="I123" s="241" t="s">
        <v>56</v>
      </c>
      <c r="J123" s="241" t="s">
        <v>422</v>
      </c>
      <c r="K123" s="270"/>
    </row>
    <row r="124" spans="2:11" s="1" customFormat="1" ht="17.25" customHeight="1">
      <c r="B124" s="269"/>
      <c r="C124" s="243" t="s">
        <v>423</v>
      </c>
      <c r="D124" s="243"/>
      <c r="E124" s="243"/>
      <c r="F124" s="244" t="s">
        <v>424</v>
      </c>
      <c r="G124" s="245"/>
      <c r="H124" s="243"/>
      <c r="I124" s="243"/>
      <c r="J124" s="243" t="s">
        <v>425</v>
      </c>
      <c r="K124" s="270"/>
    </row>
    <row r="125" spans="2:11" s="1" customFormat="1" ht="5.25" customHeight="1">
      <c r="B125" s="271"/>
      <c r="C125" s="246"/>
      <c r="D125" s="246"/>
      <c r="E125" s="246"/>
      <c r="F125" s="246"/>
      <c r="G125" s="272"/>
      <c r="H125" s="246"/>
      <c r="I125" s="246"/>
      <c r="J125" s="246"/>
      <c r="K125" s="273"/>
    </row>
    <row r="126" spans="2:11" s="1" customFormat="1" ht="15" customHeight="1">
      <c r="B126" s="271"/>
      <c r="C126" s="228" t="s">
        <v>429</v>
      </c>
      <c r="D126" s="248"/>
      <c r="E126" s="248"/>
      <c r="F126" s="249" t="s">
        <v>426</v>
      </c>
      <c r="G126" s="228"/>
      <c r="H126" s="228" t="s">
        <v>466</v>
      </c>
      <c r="I126" s="228" t="s">
        <v>428</v>
      </c>
      <c r="J126" s="228">
        <v>120</v>
      </c>
      <c r="K126" s="274"/>
    </row>
    <row r="127" spans="2:11" s="1" customFormat="1" ht="15" customHeight="1">
      <c r="B127" s="271"/>
      <c r="C127" s="228" t="s">
        <v>475</v>
      </c>
      <c r="D127" s="228"/>
      <c r="E127" s="228"/>
      <c r="F127" s="249" t="s">
        <v>426</v>
      </c>
      <c r="G127" s="228"/>
      <c r="H127" s="228" t="s">
        <v>476</v>
      </c>
      <c r="I127" s="228" t="s">
        <v>428</v>
      </c>
      <c r="J127" s="228" t="s">
        <v>477</v>
      </c>
      <c r="K127" s="274"/>
    </row>
    <row r="128" spans="2:11" s="1" customFormat="1" ht="15" customHeight="1">
      <c r="B128" s="271"/>
      <c r="C128" s="228" t="s">
        <v>374</v>
      </c>
      <c r="D128" s="228"/>
      <c r="E128" s="228"/>
      <c r="F128" s="249" t="s">
        <v>426</v>
      </c>
      <c r="G128" s="228"/>
      <c r="H128" s="228" t="s">
        <v>478</v>
      </c>
      <c r="I128" s="228" t="s">
        <v>428</v>
      </c>
      <c r="J128" s="228" t="s">
        <v>477</v>
      </c>
      <c r="K128" s="274"/>
    </row>
    <row r="129" spans="2:11" s="1" customFormat="1" ht="15" customHeight="1">
      <c r="B129" s="271"/>
      <c r="C129" s="228" t="s">
        <v>437</v>
      </c>
      <c r="D129" s="228"/>
      <c r="E129" s="228"/>
      <c r="F129" s="249" t="s">
        <v>432</v>
      </c>
      <c r="G129" s="228"/>
      <c r="H129" s="228" t="s">
        <v>438</v>
      </c>
      <c r="I129" s="228" t="s">
        <v>428</v>
      </c>
      <c r="J129" s="228">
        <v>15</v>
      </c>
      <c r="K129" s="274"/>
    </row>
    <row r="130" spans="2:11" s="1" customFormat="1" ht="15" customHeight="1">
      <c r="B130" s="271"/>
      <c r="C130" s="252" t="s">
        <v>439</v>
      </c>
      <c r="D130" s="252"/>
      <c r="E130" s="252"/>
      <c r="F130" s="253" t="s">
        <v>432</v>
      </c>
      <c r="G130" s="252"/>
      <c r="H130" s="252" t="s">
        <v>440</v>
      </c>
      <c r="I130" s="252" t="s">
        <v>428</v>
      </c>
      <c r="J130" s="252">
        <v>15</v>
      </c>
      <c r="K130" s="274"/>
    </row>
    <row r="131" spans="2:11" s="1" customFormat="1" ht="15" customHeight="1">
      <c r="B131" s="271"/>
      <c r="C131" s="252" t="s">
        <v>441</v>
      </c>
      <c r="D131" s="252"/>
      <c r="E131" s="252"/>
      <c r="F131" s="253" t="s">
        <v>432</v>
      </c>
      <c r="G131" s="252"/>
      <c r="H131" s="252" t="s">
        <v>442</v>
      </c>
      <c r="I131" s="252" t="s">
        <v>428</v>
      </c>
      <c r="J131" s="252">
        <v>20</v>
      </c>
      <c r="K131" s="274"/>
    </row>
    <row r="132" spans="2:11" s="1" customFormat="1" ht="15" customHeight="1">
      <c r="B132" s="271"/>
      <c r="C132" s="252" t="s">
        <v>443</v>
      </c>
      <c r="D132" s="252"/>
      <c r="E132" s="252"/>
      <c r="F132" s="253" t="s">
        <v>432</v>
      </c>
      <c r="G132" s="252"/>
      <c r="H132" s="252" t="s">
        <v>444</v>
      </c>
      <c r="I132" s="252" t="s">
        <v>428</v>
      </c>
      <c r="J132" s="252">
        <v>20</v>
      </c>
      <c r="K132" s="274"/>
    </row>
    <row r="133" spans="2:11" s="1" customFormat="1" ht="15" customHeight="1">
      <c r="B133" s="271"/>
      <c r="C133" s="228" t="s">
        <v>431</v>
      </c>
      <c r="D133" s="228"/>
      <c r="E133" s="228"/>
      <c r="F133" s="249" t="s">
        <v>432</v>
      </c>
      <c r="G133" s="228"/>
      <c r="H133" s="228" t="s">
        <v>466</v>
      </c>
      <c r="I133" s="228" t="s">
        <v>428</v>
      </c>
      <c r="J133" s="228">
        <v>50</v>
      </c>
      <c r="K133" s="274"/>
    </row>
    <row r="134" spans="2:11" s="1" customFormat="1" ht="15" customHeight="1">
      <c r="B134" s="271"/>
      <c r="C134" s="228" t="s">
        <v>445</v>
      </c>
      <c r="D134" s="228"/>
      <c r="E134" s="228"/>
      <c r="F134" s="249" t="s">
        <v>432</v>
      </c>
      <c r="G134" s="228"/>
      <c r="H134" s="228" t="s">
        <v>466</v>
      </c>
      <c r="I134" s="228" t="s">
        <v>428</v>
      </c>
      <c r="J134" s="228">
        <v>50</v>
      </c>
      <c r="K134" s="274"/>
    </row>
    <row r="135" spans="2:11" s="1" customFormat="1" ht="15" customHeight="1">
      <c r="B135" s="271"/>
      <c r="C135" s="228" t="s">
        <v>451</v>
      </c>
      <c r="D135" s="228"/>
      <c r="E135" s="228"/>
      <c r="F135" s="249" t="s">
        <v>432</v>
      </c>
      <c r="G135" s="228"/>
      <c r="H135" s="228" t="s">
        <v>466</v>
      </c>
      <c r="I135" s="228" t="s">
        <v>428</v>
      </c>
      <c r="J135" s="228">
        <v>50</v>
      </c>
      <c r="K135" s="274"/>
    </row>
    <row r="136" spans="2:11" s="1" customFormat="1" ht="15" customHeight="1">
      <c r="B136" s="271"/>
      <c r="C136" s="228" t="s">
        <v>453</v>
      </c>
      <c r="D136" s="228"/>
      <c r="E136" s="228"/>
      <c r="F136" s="249" t="s">
        <v>432</v>
      </c>
      <c r="G136" s="228"/>
      <c r="H136" s="228" t="s">
        <v>466</v>
      </c>
      <c r="I136" s="228" t="s">
        <v>428</v>
      </c>
      <c r="J136" s="228">
        <v>50</v>
      </c>
      <c r="K136" s="274"/>
    </row>
    <row r="137" spans="2:11" s="1" customFormat="1" ht="15" customHeight="1">
      <c r="B137" s="271"/>
      <c r="C137" s="228" t="s">
        <v>454</v>
      </c>
      <c r="D137" s="228"/>
      <c r="E137" s="228"/>
      <c r="F137" s="249" t="s">
        <v>432</v>
      </c>
      <c r="G137" s="228"/>
      <c r="H137" s="228" t="s">
        <v>479</v>
      </c>
      <c r="I137" s="228" t="s">
        <v>428</v>
      </c>
      <c r="J137" s="228">
        <v>255</v>
      </c>
      <c r="K137" s="274"/>
    </row>
    <row r="138" spans="2:11" s="1" customFormat="1" ht="15" customHeight="1">
      <c r="B138" s="271"/>
      <c r="C138" s="228" t="s">
        <v>456</v>
      </c>
      <c r="D138" s="228"/>
      <c r="E138" s="228"/>
      <c r="F138" s="249" t="s">
        <v>426</v>
      </c>
      <c r="G138" s="228"/>
      <c r="H138" s="228" t="s">
        <v>480</v>
      </c>
      <c r="I138" s="228" t="s">
        <v>458</v>
      </c>
      <c r="J138" s="228"/>
      <c r="K138" s="274"/>
    </row>
    <row r="139" spans="2:11" s="1" customFormat="1" ht="15" customHeight="1">
      <c r="B139" s="271"/>
      <c r="C139" s="228" t="s">
        <v>459</v>
      </c>
      <c r="D139" s="228"/>
      <c r="E139" s="228"/>
      <c r="F139" s="249" t="s">
        <v>426</v>
      </c>
      <c r="G139" s="228"/>
      <c r="H139" s="228" t="s">
        <v>481</v>
      </c>
      <c r="I139" s="228" t="s">
        <v>461</v>
      </c>
      <c r="J139" s="228"/>
      <c r="K139" s="274"/>
    </row>
    <row r="140" spans="2:11" s="1" customFormat="1" ht="15" customHeight="1">
      <c r="B140" s="271"/>
      <c r="C140" s="228" t="s">
        <v>462</v>
      </c>
      <c r="D140" s="228"/>
      <c r="E140" s="228"/>
      <c r="F140" s="249" t="s">
        <v>426</v>
      </c>
      <c r="G140" s="228"/>
      <c r="H140" s="228" t="s">
        <v>462</v>
      </c>
      <c r="I140" s="228" t="s">
        <v>461</v>
      </c>
      <c r="J140" s="228"/>
      <c r="K140" s="274"/>
    </row>
    <row r="141" spans="2:11" s="1" customFormat="1" ht="15" customHeight="1">
      <c r="B141" s="271"/>
      <c r="C141" s="228" t="s">
        <v>37</v>
      </c>
      <c r="D141" s="228"/>
      <c r="E141" s="228"/>
      <c r="F141" s="249" t="s">
        <v>426</v>
      </c>
      <c r="G141" s="228"/>
      <c r="H141" s="228" t="s">
        <v>482</v>
      </c>
      <c r="I141" s="228" t="s">
        <v>461</v>
      </c>
      <c r="J141" s="228"/>
      <c r="K141" s="274"/>
    </row>
    <row r="142" spans="2:11" s="1" customFormat="1" ht="15" customHeight="1">
      <c r="B142" s="271"/>
      <c r="C142" s="228" t="s">
        <v>483</v>
      </c>
      <c r="D142" s="228"/>
      <c r="E142" s="228"/>
      <c r="F142" s="249" t="s">
        <v>426</v>
      </c>
      <c r="G142" s="228"/>
      <c r="H142" s="228" t="s">
        <v>484</v>
      </c>
      <c r="I142" s="228" t="s">
        <v>461</v>
      </c>
      <c r="J142" s="228"/>
      <c r="K142" s="274"/>
    </row>
    <row r="143" spans="2:11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pans="2:11" s="1" customFormat="1" ht="18.75" customHeight="1">
      <c r="B144" s="262"/>
      <c r="C144" s="262"/>
      <c r="D144" s="262"/>
      <c r="E144" s="262"/>
      <c r="F144" s="263"/>
      <c r="G144" s="262"/>
      <c r="H144" s="262"/>
      <c r="I144" s="262"/>
      <c r="J144" s="262"/>
      <c r="K144" s="262"/>
    </row>
    <row r="145" spans="2:11" s="1" customFormat="1" ht="18.75" customHeight="1">
      <c r="B145" s="235"/>
      <c r="C145" s="235"/>
      <c r="D145" s="235"/>
      <c r="E145" s="235"/>
      <c r="F145" s="235"/>
      <c r="G145" s="235"/>
      <c r="H145" s="235"/>
      <c r="I145" s="235"/>
      <c r="J145" s="235"/>
      <c r="K145" s="235"/>
    </row>
    <row r="146" spans="2:11" s="1" customFormat="1" ht="7.5" customHeight="1">
      <c r="B146" s="236"/>
      <c r="C146" s="237"/>
      <c r="D146" s="237"/>
      <c r="E146" s="237"/>
      <c r="F146" s="237"/>
      <c r="G146" s="237"/>
      <c r="H146" s="237"/>
      <c r="I146" s="237"/>
      <c r="J146" s="237"/>
      <c r="K146" s="238"/>
    </row>
    <row r="147" spans="2:11" s="1" customFormat="1" ht="45" customHeight="1">
      <c r="B147" s="239"/>
      <c r="C147" s="347" t="s">
        <v>485</v>
      </c>
      <c r="D147" s="347"/>
      <c r="E147" s="347"/>
      <c r="F147" s="347"/>
      <c r="G147" s="347"/>
      <c r="H147" s="347"/>
      <c r="I147" s="347"/>
      <c r="J147" s="347"/>
      <c r="K147" s="240"/>
    </row>
    <row r="148" spans="2:11" s="1" customFormat="1" ht="17.25" customHeight="1">
      <c r="B148" s="239"/>
      <c r="C148" s="241" t="s">
        <v>420</v>
      </c>
      <c r="D148" s="241"/>
      <c r="E148" s="241"/>
      <c r="F148" s="241" t="s">
        <v>421</v>
      </c>
      <c r="G148" s="242"/>
      <c r="H148" s="241" t="s">
        <v>53</v>
      </c>
      <c r="I148" s="241" t="s">
        <v>56</v>
      </c>
      <c r="J148" s="241" t="s">
        <v>422</v>
      </c>
      <c r="K148" s="240"/>
    </row>
    <row r="149" spans="2:11" s="1" customFormat="1" ht="17.25" customHeight="1">
      <c r="B149" s="239"/>
      <c r="C149" s="243" t="s">
        <v>423</v>
      </c>
      <c r="D149" s="243"/>
      <c r="E149" s="243"/>
      <c r="F149" s="244" t="s">
        <v>424</v>
      </c>
      <c r="G149" s="245"/>
      <c r="H149" s="243"/>
      <c r="I149" s="243"/>
      <c r="J149" s="243" t="s">
        <v>425</v>
      </c>
      <c r="K149" s="240"/>
    </row>
    <row r="150" spans="2:11" s="1" customFormat="1" ht="5.25" customHeight="1">
      <c r="B150" s="251"/>
      <c r="C150" s="246"/>
      <c r="D150" s="246"/>
      <c r="E150" s="246"/>
      <c r="F150" s="246"/>
      <c r="G150" s="247"/>
      <c r="H150" s="246"/>
      <c r="I150" s="246"/>
      <c r="J150" s="246"/>
      <c r="K150" s="274"/>
    </row>
    <row r="151" spans="2:11" s="1" customFormat="1" ht="15" customHeight="1">
      <c r="B151" s="251"/>
      <c r="C151" s="278" t="s">
        <v>429</v>
      </c>
      <c r="D151" s="228"/>
      <c r="E151" s="228"/>
      <c r="F151" s="279" t="s">
        <v>426</v>
      </c>
      <c r="G151" s="228"/>
      <c r="H151" s="278" t="s">
        <v>466</v>
      </c>
      <c r="I151" s="278" t="s">
        <v>428</v>
      </c>
      <c r="J151" s="278">
        <v>120</v>
      </c>
      <c r="K151" s="274"/>
    </row>
    <row r="152" spans="2:11" s="1" customFormat="1" ht="15" customHeight="1">
      <c r="B152" s="251"/>
      <c r="C152" s="278" t="s">
        <v>475</v>
      </c>
      <c r="D152" s="228"/>
      <c r="E152" s="228"/>
      <c r="F152" s="279" t="s">
        <v>426</v>
      </c>
      <c r="G152" s="228"/>
      <c r="H152" s="278" t="s">
        <v>486</v>
      </c>
      <c r="I152" s="278" t="s">
        <v>428</v>
      </c>
      <c r="J152" s="278" t="s">
        <v>477</v>
      </c>
      <c r="K152" s="274"/>
    </row>
    <row r="153" spans="2:11" s="1" customFormat="1" ht="15" customHeight="1">
      <c r="B153" s="251"/>
      <c r="C153" s="278" t="s">
        <v>374</v>
      </c>
      <c r="D153" s="228"/>
      <c r="E153" s="228"/>
      <c r="F153" s="279" t="s">
        <v>426</v>
      </c>
      <c r="G153" s="228"/>
      <c r="H153" s="278" t="s">
        <v>487</v>
      </c>
      <c r="I153" s="278" t="s">
        <v>428</v>
      </c>
      <c r="J153" s="278" t="s">
        <v>477</v>
      </c>
      <c r="K153" s="274"/>
    </row>
    <row r="154" spans="2:11" s="1" customFormat="1" ht="15" customHeight="1">
      <c r="B154" s="251"/>
      <c r="C154" s="278" t="s">
        <v>431</v>
      </c>
      <c r="D154" s="228"/>
      <c r="E154" s="228"/>
      <c r="F154" s="279" t="s">
        <v>432</v>
      </c>
      <c r="G154" s="228"/>
      <c r="H154" s="278" t="s">
        <v>466</v>
      </c>
      <c r="I154" s="278" t="s">
        <v>428</v>
      </c>
      <c r="J154" s="278">
        <v>50</v>
      </c>
      <c r="K154" s="274"/>
    </row>
    <row r="155" spans="2:11" s="1" customFormat="1" ht="15" customHeight="1">
      <c r="B155" s="251"/>
      <c r="C155" s="278" t="s">
        <v>434</v>
      </c>
      <c r="D155" s="228"/>
      <c r="E155" s="228"/>
      <c r="F155" s="279" t="s">
        <v>426</v>
      </c>
      <c r="G155" s="228"/>
      <c r="H155" s="278" t="s">
        <v>466</v>
      </c>
      <c r="I155" s="278" t="s">
        <v>436</v>
      </c>
      <c r="J155" s="278"/>
      <c r="K155" s="274"/>
    </row>
    <row r="156" spans="2:11" s="1" customFormat="1" ht="15" customHeight="1">
      <c r="B156" s="251"/>
      <c r="C156" s="278" t="s">
        <v>445</v>
      </c>
      <c r="D156" s="228"/>
      <c r="E156" s="228"/>
      <c r="F156" s="279" t="s">
        <v>432</v>
      </c>
      <c r="G156" s="228"/>
      <c r="H156" s="278" t="s">
        <v>466</v>
      </c>
      <c r="I156" s="278" t="s">
        <v>428</v>
      </c>
      <c r="J156" s="278">
        <v>50</v>
      </c>
      <c r="K156" s="274"/>
    </row>
    <row r="157" spans="2:11" s="1" customFormat="1" ht="15" customHeight="1">
      <c r="B157" s="251"/>
      <c r="C157" s="278" t="s">
        <v>453</v>
      </c>
      <c r="D157" s="228"/>
      <c r="E157" s="228"/>
      <c r="F157" s="279" t="s">
        <v>432</v>
      </c>
      <c r="G157" s="228"/>
      <c r="H157" s="278" t="s">
        <v>466</v>
      </c>
      <c r="I157" s="278" t="s">
        <v>428</v>
      </c>
      <c r="J157" s="278">
        <v>50</v>
      </c>
      <c r="K157" s="274"/>
    </row>
    <row r="158" spans="2:11" s="1" customFormat="1" ht="15" customHeight="1">
      <c r="B158" s="251"/>
      <c r="C158" s="278" t="s">
        <v>451</v>
      </c>
      <c r="D158" s="228"/>
      <c r="E158" s="228"/>
      <c r="F158" s="279" t="s">
        <v>432</v>
      </c>
      <c r="G158" s="228"/>
      <c r="H158" s="278" t="s">
        <v>466</v>
      </c>
      <c r="I158" s="278" t="s">
        <v>428</v>
      </c>
      <c r="J158" s="278">
        <v>50</v>
      </c>
      <c r="K158" s="274"/>
    </row>
    <row r="159" spans="2:11" s="1" customFormat="1" ht="15" customHeight="1">
      <c r="B159" s="251"/>
      <c r="C159" s="278" t="s">
        <v>99</v>
      </c>
      <c r="D159" s="228"/>
      <c r="E159" s="228"/>
      <c r="F159" s="279" t="s">
        <v>426</v>
      </c>
      <c r="G159" s="228"/>
      <c r="H159" s="278" t="s">
        <v>488</v>
      </c>
      <c r="I159" s="278" t="s">
        <v>428</v>
      </c>
      <c r="J159" s="278" t="s">
        <v>489</v>
      </c>
      <c r="K159" s="274"/>
    </row>
    <row r="160" spans="2:11" s="1" customFormat="1" ht="15" customHeight="1">
      <c r="B160" s="251"/>
      <c r="C160" s="278" t="s">
        <v>490</v>
      </c>
      <c r="D160" s="228"/>
      <c r="E160" s="228"/>
      <c r="F160" s="279" t="s">
        <v>426</v>
      </c>
      <c r="G160" s="228"/>
      <c r="H160" s="278" t="s">
        <v>491</v>
      </c>
      <c r="I160" s="278" t="s">
        <v>461</v>
      </c>
      <c r="J160" s="278"/>
      <c r="K160" s="274"/>
    </row>
    <row r="161" spans="2:11" s="1" customFormat="1" ht="15" customHeight="1">
      <c r="B161" s="280"/>
      <c r="C161" s="260"/>
      <c r="D161" s="260"/>
      <c r="E161" s="260"/>
      <c r="F161" s="260"/>
      <c r="G161" s="260"/>
      <c r="H161" s="260"/>
      <c r="I161" s="260"/>
      <c r="J161" s="260"/>
      <c r="K161" s="281"/>
    </row>
    <row r="162" spans="2:11" s="1" customFormat="1" ht="18.75" customHeight="1">
      <c r="B162" s="262"/>
      <c r="C162" s="272"/>
      <c r="D162" s="272"/>
      <c r="E162" s="272"/>
      <c r="F162" s="282"/>
      <c r="G162" s="272"/>
      <c r="H162" s="272"/>
      <c r="I162" s="272"/>
      <c r="J162" s="272"/>
      <c r="K162" s="262"/>
    </row>
    <row r="163" spans="2:11" s="1" customFormat="1" ht="18.75" customHeight="1"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</row>
    <row r="164" spans="2:11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pans="2:11" s="1" customFormat="1" ht="45" customHeight="1">
      <c r="B165" s="220"/>
      <c r="C165" s="348" t="s">
        <v>492</v>
      </c>
      <c r="D165" s="348"/>
      <c r="E165" s="348"/>
      <c r="F165" s="348"/>
      <c r="G165" s="348"/>
      <c r="H165" s="348"/>
      <c r="I165" s="348"/>
      <c r="J165" s="348"/>
      <c r="K165" s="221"/>
    </row>
    <row r="166" spans="2:11" s="1" customFormat="1" ht="17.25" customHeight="1">
      <c r="B166" s="220"/>
      <c r="C166" s="241" t="s">
        <v>420</v>
      </c>
      <c r="D166" s="241"/>
      <c r="E166" s="241"/>
      <c r="F166" s="241" t="s">
        <v>421</v>
      </c>
      <c r="G166" s="283"/>
      <c r="H166" s="284" t="s">
        <v>53</v>
      </c>
      <c r="I166" s="284" t="s">
        <v>56</v>
      </c>
      <c r="J166" s="241" t="s">
        <v>422</v>
      </c>
      <c r="K166" s="221"/>
    </row>
    <row r="167" spans="2:11" s="1" customFormat="1" ht="17.25" customHeight="1">
      <c r="B167" s="222"/>
      <c r="C167" s="243" t="s">
        <v>423</v>
      </c>
      <c r="D167" s="243"/>
      <c r="E167" s="243"/>
      <c r="F167" s="244" t="s">
        <v>424</v>
      </c>
      <c r="G167" s="285"/>
      <c r="H167" s="286"/>
      <c r="I167" s="286"/>
      <c r="J167" s="243" t="s">
        <v>425</v>
      </c>
      <c r="K167" s="223"/>
    </row>
    <row r="168" spans="2:11" s="1" customFormat="1" ht="5.25" customHeight="1">
      <c r="B168" s="251"/>
      <c r="C168" s="246"/>
      <c r="D168" s="246"/>
      <c r="E168" s="246"/>
      <c r="F168" s="246"/>
      <c r="G168" s="247"/>
      <c r="H168" s="246"/>
      <c r="I168" s="246"/>
      <c r="J168" s="246"/>
      <c r="K168" s="274"/>
    </row>
    <row r="169" spans="2:11" s="1" customFormat="1" ht="15" customHeight="1">
      <c r="B169" s="251"/>
      <c r="C169" s="228" t="s">
        <v>429</v>
      </c>
      <c r="D169" s="228"/>
      <c r="E169" s="228"/>
      <c r="F169" s="249" t="s">
        <v>426</v>
      </c>
      <c r="G169" s="228"/>
      <c r="H169" s="228" t="s">
        <v>466</v>
      </c>
      <c r="I169" s="228" t="s">
        <v>428</v>
      </c>
      <c r="J169" s="228">
        <v>120</v>
      </c>
      <c r="K169" s="274"/>
    </row>
    <row r="170" spans="2:11" s="1" customFormat="1" ht="15" customHeight="1">
      <c r="B170" s="251"/>
      <c r="C170" s="228" t="s">
        <v>475</v>
      </c>
      <c r="D170" s="228"/>
      <c r="E170" s="228"/>
      <c r="F170" s="249" t="s">
        <v>426</v>
      </c>
      <c r="G170" s="228"/>
      <c r="H170" s="228" t="s">
        <v>476</v>
      </c>
      <c r="I170" s="228" t="s">
        <v>428</v>
      </c>
      <c r="J170" s="228" t="s">
        <v>477</v>
      </c>
      <c r="K170" s="274"/>
    </row>
    <row r="171" spans="2:11" s="1" customFormat="1" ht="15" customHeight="1">
      <c r="B171" s="251"/>
      <c r="C171" s="228" t="s">
        <v>374</v>
      </c>
      <c r="D171" s="228"/>
      <c r="E171" s="228"/>
      <c r="F171" s="249" t="s">
        <v>426</v>
      </c>
      <c r="G171" s="228"/>
      <c r="H171" s="228" t="s">
        <v>493</v>
      </c>
      <c r="I171" s="228" t="s">
        <v>428</v>
      </c>
      <c r="J171" s="228" t="s">
        <v>477</v>
      </c>
      <c r="K171" s="274"/>
    </row>
    <row r="172" spans="2:11" s="1" customFormat="1" ht="15" customHeight="1">
      <c r="B172" s="251"/>
      <c r="C172" s="228" t="s">
        <v>431</v>
      </c>
      <c r="D172" s="228"/>
      <c r="E172" s="228"/>
      <c r="F172" s="249" t="s">
        <v>432</v>
      </c>
      <c r="G172" s="228"/>
      <c r="H172" s="228" t="s">
        <v>493</v>
      </c>
      <c r="I172" s="228" t="s">
        <v>428</v>
      </c>
      <c r="J172" s="228">
        <v>50</v>
      </c>
      <c r="K172" s="274"/>
    </row>
    <row r="173" spans="2:11" s="1" customFormat="1" ht="15" customHeight="1">
      <c r="B173" s="251"/>
      <c r="C173" s="228" t="s">
        <v>434</v>
      </c>
      <c r="D173" s="228"/>
      <c r="E173" s="228"/>
      <c r="F173" s="249" t="s">
        <v>426</v>
      </c>
      <c r="G173" s="228"/>
      <c r="H173" s="228" t="s">
        <v>493</v>
      </c>
      <c r="I173" s="228" t="s">
        <v>436</v>
      </c>
      <c r="J173" s="228"/>
      <c r="K173" s="274"/>
    </row>
    <row r="174" spans="2:11" s="1" customFormat="1" ht="15" customHeight="1">
      <c r="B174" s="251"/>
      <c r="C174" s="228" t="s">
        <v>445</v>
      </c>
      <c r="D174" s="228"/>
      <c r="E174" s="228"/>
      <c r="F174" s="249" t="s">
        <v>432</v>
      </c>
      <c r="G174" s="228"/>
      <c r="H174" s="228" t="s">
        <v>493</v>
      </c>
      <c r="I174" s="228" t="s">
        <v>428</v>
      </c>
      <c r="J174" s="228">
        <v>50</v>
      </c>
      <c r="K174" s="274"/>
    </row>
    <row r="175" spans="2:11" s="1" customFormat="1" ht="15" customHeight="1">
      <c r="B175" s="251"/>
      <c r="C175" s="228" t="s">
        <v>453</v>
      </c>
      <c r="D175" s="228"/>
      <c r="E175" s="228"/>
      <c r="F175" s="249" t="s">
        <v>432</v>
      </c>
      <c r="G175" s="228"/>
      <c r="H175" s="228" t="s">
        <v>493</v>
      </c>
      <c r="I175" s="228" t="s">
        <v>428</v>
      </c>
      <c r="J175" s="228">
        <v>50</v>
      </c>
      <c r="K175" s="274"/>
    </row>
    <row r="176" spans="2:11" s="1" customFormat="1" ht="15" customHeight="1">
      <c r="B176" s="251"/>
      <c r="C176" s="228" t="s">
        <v>451</v>
      </c>
      <c r="D176" s="228"/>
      <c r="E176" s="228"/>
      <c r="F176" s="249" t="s">
        <v>432</v>
      </c>
      <c r="G176" s="228"/>
      <c r="H176" s="228" t="s">
        <v>493</v>
      </c>
      <c r="I176" s="228" t="s">
        <v>428</v>
      </c>
      <c r="J176" s="228">
        <v>50</v>
      </c>
      <c r="K176" s="274"/>
    </row>
    <row r="177" spans="2:11" s="1" customFormat="1" ht="15" customHeight="1">
      <c r="B177" s="251"/>
      <c r="C177" s="228" t="s">
        <v>107</v>
      </c>
      <c r="D177" s="228"/>
      <c r="E177" s="228"/>
      <c r="F177" s="249" t="s">
        <v>426</v>
      </c>
      <c r="G177" s="228"/>
      <c r="H177" s="228" t="s">
        <v>494</v>
      </c>
      <c r="I177" s="228" t="s">
        <v>495</v>
      </c>
      <c r="J177" s="228"/>
      <c r="K177" s="274"/>
    </row>
    <row r="178" spans="2:11" s="1" customFormat="1" ht="15" customHeight="1">
      <c r="B178" s="251"/>
      <c r="C178" s="228" t="s">
        <v>56</v>
      </c>
      <c r="D178" s="228"/>
      <c r="E178" s="228"/>
      <c r="F178" s="249" t="s">
        <v>426</v>
      </c>
      <c r="G178" s="228"/>
      <c r="H178" s="228" t="s">
        <v>496</v>
      </c>
      <c r="I178" s="228" t="s">
        <v>497</v>
      </c>
      <c r="J178" s="228">
        <v>1</v>
      </c>
      <c r="K178" s="274"/>
    </row>
    <row r="179" spans="2:11" s="1" customFormat="1" ht="15" customHeight="1">
      <c r="B179" s="251"/>
      <c r="C179" s="228" t="s">
        <v>52</v>
      </c>
      <c r="D179" s="228"/>
      <c r="E179" s="228"/>
      <c r="F179" s="249" t="s">
        <v>426</v>
      </c>
      <c r="G179" s="228"/>
      <c r="H179" s="228" t="s">
        <v>498</v>
      </c>
      <c r="I179" s="228" t="s">
        <v>428</v>
      </c>
      <c r="J179" s="228">
        <v>20</v>
      </c>
      <c r="K179" s="274"/>
    </row>
    <row r="180" spans="2:11" s="1" customFormat="1" ht="15" customHeight="1">
      <c r="B180" s="251"/>
      <c r="C180" s="228" t="s">
        <v>53</v>
      </c>
      <c r="D180" s="228"/>
      <c r="E180" s="228"/>
      <c r="F180" s="249" t="s">
        <v>426</v>
      </c>
      <c r="G180" s="228"/>
      <c r="H180" s="228" t="s">
        <v>499</v>
      </c>
      <c r="I180" s="228" t="s">
        <v>428</v>
      </c>
      <c r="J180" s="228">
        <v>255</v>
      </c>
      <c r="K180" s="274"/>
    </row>
    <row r="181" spans="2:11" s="1" customFormat="1" ht="15" customHeight="1">
      <c r="B181" s="251"/>
      <c r="C181" s="228" t="s">
        <v>108</v>
      </c>
      <c r="D181" s="228"/>
      <c r="E181" s="228"/>
      <c r="F181" s="249" t="s">
        <v>426</v>
      </c>
      <c r="G181" s="228"/>
      <c r="H181" s="228" t="s">
        <v>390</v>
      </c>
      <c r="I181" s="228" t="s">
        <v>428</v>
      </c>
      <c r="J181" s="228">
        <v>10</v>
      </c>
      <c r="K181" s="274"/>
    </row>
    <row r="182" spans="2:11" s="1" customFormat="1" ht="15" customHeight="1">
      <c r="B182" s="251"/>
      <c r="C182" s="228" t="s">
        <v>109</v>
      </c>
      <c r="D182" s="228"/>
      <c r="E182" s="228"/>
      <c r="F182" s="249" t="s">
        <v>426</v>
      </c>
      <c r="G182" s="228"/>
      <c r="H182" s="228" t="s">
        <v>500</v>
      </c>
      <c r="I182" s="228" t="s">
        <v>461</v>
      </c>
      <c r="J182" s="228"/>
      <c r="K182" s="274"/>
    </row>
    <row r="183" spans="2:11" s="1" customFormat="1" ht="15" customHeight="1">
      <c r="B183" s="251"/>
      <c r="C183" s="228" t="s">
        <v>501</v>
      </c>
      <c r="D183" s="228"/>
      <c r="E183" s="228"/>
      <c r="F183" s="249" t="s">
        <v>426</v>
      </c>
      <c r="G183" s="228"/>
      <c r="H183" s="228" t="s">
        <v>502</v>
      </c>
      <c r="I183" s="228" t="s">
        <v>461</v>
      </c>
      <c r="J183" s="228"/>
      <c r="K183" s="274"/>
    </row>
    <row r="184" spans="2:11" s="1" customFormat="1" ht="15" customHeight="1">
      <c r="B184" s="251"/>
      <c r="C184" s="228" t="s">
        <v>490</v>
      </c>
      <c r="D184" s="228"/>
      <c r="E184" s="228"/>
      <c r="F184" s="249" t="s">
        <v>426</v>
      </c>
      <c r="G184" s="228"/>
      <c r="H184" s="228" t="s">
        <v>503</v>
      </c>
      <c r="I184" s="228" t="s">
        <v>461</v>
      </c>
      <c r="J184" s="228"/>
      <c r="K184" s="274"/>
    </row>
    <row r="185" spans="2:11" s="1" customFormat="1" ht="15" customHeight="1">
      <c r="B185" s="251"/>
      <c r="C185" s="228" t="s">
        <v>111</v>
      </c>
      <c r="D185" s="228"/>
      <c r="E185" s="228"/>
      <c r="F185" s="249" t="s">
        <v>432</v>
      </c>
      <c r="G185" s="228"/>
      <c r="H185" s="228" t="s">
        <v>504</v>
      </c>
      <c r="I185" s="228" t="s">
        <v>428</v>
      </c>
      <c r="J185" s="228">
        <v>50</v>
      </c>
      <c r="K185" s="274"/>
    </row>
    <row r="186" spans="2:11" s="1" customFormat="1" ht="15" customHeight="1">
      <c r="B186" s="251"/>
      <c r="C186" s="228" t="s">
        <v>505</v>
      </c>
      <c r="D186" s="228"/>
      <c r="E186" s="228"/>
      <c r="F186" s="249" t="s">
        <v>432</v>
      </c>
      <c r="G186" s="228"/>
      <c r="H186" s="228" t="s">
        <v>506</v>
      </c>
      <c r="I186" s="228" t="s">
        <v>507</v>
      </c>
      <c r="J186" s="228"/>
      <c r="K186" s="274"/>
    </row>
    <row r="187" spans="2:11" s="1" customFormat="1" ht="15" customHeight="1">
      <c r="B187" s="251"/>
      <c r="C187" s="228" t="s">
        <v>508</v>
      </c>
      <c r="D187" s="228"/>
      <c r="E187" s="228"/>
      <c r="F187" s="249" t="s">
        <v>432</v>
      </c>
      <c r="G187" s="228"/>
      <c r="H187" s="228" t="s">
        <v>509</v>
      </c>
      <c r="I187" s="228" t="s">
        <v>507</v>
      </c>
      <c r="J187" s="228"/>
      <c r="K187" s="274"/>
    </row>
    <row r="188" spans="2:11" s="1" customFormat="1" ht="15" customHeight="1">
      <c r="B188" s="251"/>
      <c r="C188" s="228" t="s">
        <v>510</v>
      </c>
      <c r="D188" s="228"/>
      <c r="E188" s="228"/>
      <c r="F188" s="249" t="s">
        <v>432</v>
      </c>
      <c r="G188" s="228"/>
      <c r="H188" s="228" t="s">
        <v>511</v>
      </c>
      <c r="I188" s="228" t="s">
        <v>507</v>
      </c>
      <c r="J188" s="228"/>
      <c r="K188" s="274"/>
    </row>
    <row r="189" spans="2:11" s="1" customFormat="1" ht="15" customHeight="1">
      <c r="B189" s="251"/>
      <c r="C189" s="287" t="s">
        <v>512</v>
      </c>
      <c r="D189" s="228"/>
      <c r="E189" s="228"/>
      <c r="F189" s="249" t="s">
        <v>432</v>
      </c>
      <c r="G189" s="228"/>
      <c r="H189" s="228" t="s">
        <v>513</v>
      </c>
      <c r="I189" s="228" t="s">
        <v>514</v>
      </c>
      <c r="J189" s="288" t="s">
        <v>515</v>
      </c>
      <c r="K189" s="274"/>
    </row>
    <row r="190" spans="2:11" s="1" customFormat="1" ht="15" customHeight="1">
      <c r="B190" s="251"/>
      <c r="C190" s="287" t="s">
        <v>41</v>
      </c>
      <c r="D190" s="228"/>
      <c r="E190" s="228"/>
      <c r="F190" s="249" t="s">
        <v>426</v>
      </c>
      <c r="G190" s="228"/>
      <c r="H190" s="225" t="s">
        <v>516</v>
      </c>
      <c r="I190" s="228" t="s">
        <v>517</v>
      </c>
      <c r="J190" s="228"/>
      <c r="K190" s="274"/>
    </row>
    <row r="191" spans="2:11" s="1" customFormat="1" ht="15" customHeight="1">
      <c r="B191" s="251"/>
      <c r="C191" s="287" t="s">
        <v>518</v>
      </c>
      <c r="D191" s="228"/>
      <c r="E191" s="228"/>
      <c r="F191" s="249" t="s">
        <v>426</v>
      </c>
      <c r="G191" s="228"/>
      <c r="H191" s="228" t="s">
        <v>519</v>
      </c>
      <c r="I191" s="228" t="s">
        <v>461</v>
      </c>
      <c r="J191" s="228"/>
      <c r="K191" s="274"/>
    </row>
    <row r="192" spans="2:11" s="1" customFormat="1" ht="15" customHeight="1">
      <c r="B192" s="251"/>
      <c r="C192" s="287" t="s">
        <v>520</v>
      </c>
      <c r="D192" s="228"/>
      <c r="E192" s="228"/>
      <c r="F192" s="249" t="s">
        <v>426</v>
      </c>
      <c r="G192" s="228"/>
      <c r="H192" s="228" t="s">
        <v>521</v>
      </c>
      <c r="I192" s="228" t="s">
        <v>461</v>
      </c>
      <c r="J192" s="228"/>
      <c r="K192" s="274"/>
    </row>
    <row r="193" spans="2:11" s="1" customFormat="1" ht="15" customHeight="1">
      <c r="B193" s="251"/>
      <c r="C193" s="287" t="s">
        <v>522</v>
      </c>
      <c r="D193" s="228"/>
      <c r="E193" s="228"/>
      <c r="F193" s="249" t="s">
        <v>432</v>
      </c>
      <c r="G193" s="228"/>
      <c r="H193" s="228" t="s">
        <v>523</v>
      </c>
      <c r="I193" s="228" t="s">
        <v>461</v>
      </c>
      <c r="J193" s="228"/>
      <c r="K193" s="274"/>
    </row>
    <row r="194" spans="2:11" s="1" customFormat="1" ht="15" customHeight="1">
      <c r="B194" s="280"/>
      <c r="C194" s="289"/>
      <c r="D194" s="260"/>
      <c r="E194" s="260"/>
      <c r="F194" s="260"/>
      <c r="G194" s="260"/>
      <c r="H194" s="260"/>
      <c r="I194" s="260"/>
      <c r="J194" s="260"/>
      <c r="K194" s="281"/>
    </row>
    <row r="195" spans="2:11" s="1" customFormat="1" ht="18.75" customHeight="1">
      <c r="B195" s="262"/>
      <c r="C195" s="272"/>
      <c r="D195" s="272"/>
      <c r="E195" s="272"/>
      <c r="F195" s="282"/>
      <c r="G195" s="272"/>
      <c r="H195" s="272"/>
      <c r="I195" s="272"/>
      <c r="J195" s="272"/>
      <c r="K195" s="262"/>
    </row>
    <row r="196" spans="2:11" s="1" customFormat="1" ht="18.75" customHeight="1">
      <c r="B196" s="262"/>
      <c r="C196" s="272"/>
      <c r="D196" s="272"/>
      <c r="E196" s="272"/>
      <c r="F196" s="282"/>
      <c r="G196" s="272"/>
      <c r="H196" s="272"/>
      <c r="I196" s="272"/>
      <c r="J196" s="272"/>
      <c r="K196" s="262"/>
    </row>
    <row r="197" spans="2:11" s="1" customFormat="1" ht="18.75" customHeight="1">
      <c r="B197" s="235"/>
      <c r="C197" s="235"/>
      <c r="D197" s="235"/>
      <c r="E197" s="235"/>
      <c r="F197" s="235"/>
      <c r="G197" s="235"/>
      <c r="H197" s="235"/>
      <c r="I197" s="235"/>
      <c r="J197" s="235"/>
      <c r="K197" s="235"/>
    </row>
    <row r="198" spans="2:11" s="1" customFormat="1" ht="12">
      <c r="B198" s="217"/>
      <c r="C198" s="218"/>
      <c r="D198" s="218"/>
      <c r="E198" s="218"/>
      <c r="F198" s="218"/>
      <c r="G198" s="218"/>
      <c r="H198" s="218"/>
      <c r="I198" s="218"/>
      <c r="J198" s="218"/>
      <c r="K198" s="219"/>
    </row>
    <row r="199" spans="2:11" s="1" customFormat="1" ht="22.2">
      <c r="B199" s="220"/>
      <c r="C199" s="348" t="s">
        <v>524</v>
      </c>
      <c r="D199" s="348"/>
      <c r="E199" s="348"/>
      <c r="F199" s="348"/>
      <c r="G199" s="348"/>
      <c r="H199" s="348"/>
      <c r="I199" s="348"/>
      <c r="J199" s="348"/>
      <c r="K199" s="221"/>
    </row>
    <row r="200" spans="2:11" s="1" customFormat="1" ht="25.5" customHeight="1">
      <c r="B200" s="220"/>
      <c r="C200" s="290" t="s">
        <v>525</v>
      </c>
      <c r="D200" s="290"/>
      <c r="E200" s="290"/>
      <c r="F200" s="290" t="s">
        <v>526</v>
      </c>
      <c r="G200" s="291"/>
      <c r="H200" s="349" t="s">
        <v>527</v>
      </c>
      <c r="I200" s="349"/>
      <c r="J200" s="349"/>
      <c r="K200" s="221"/>
    </row>
    <row r="201" spans="2:11" s="1" customFormat="1" ht="5.25" customHeight="1">
      <c r="B201" s="251"/>
      <c r="C201" s="246"/>
      <c r="D201" s="246"/>
      <c r="E201" s="246"/>
      <c r="F201" s="246"/>
      <c r="G201" s="272"/>
      <c r="H201" s="246"/>
      <c r="I201" s="246"/>
      <c r="J201" s="246"/>
      <c r="K201" s="274"/>
    </row>
    <row r="202" spans="2:11" s="1" customFormat="1" ht="15" customHeight="1">
      <c r="B202" s="251"/>
      <c r="C202" s="228" t="s">
        <v>517</v>
      </c>
      <c r="D202" s="228"/>
      <c r="E202" s="228"/>
      <c r="F202" s="249" t="s">
        <v>42</v>
      </c>
      <c r="G202" s="228"/>
      <c r="H202" s="350" t="s">
        <v>528</v>
      </c>
      <c r="I202" s="350"/>
      <c r="J202" s="350"/>
      <c r="K202" s="274"/>
    </row>
    <row r="203" spans="2:11" s="1" customFormat="1" ht="15" customHeight="1">
      <c r="B203" s="251"/>
      <c r="C203" s="228"/>
      <c r="D203" s="228"/>
      <c r="E203" s="228"/>
      <c r="F203" s="249" t="s">
        <v>43</v>
      </c>
      <c r="G203" s="228"/>
      <c r="H203" s="350" t="s">
        <v>529</v>
      </c>
      <c r="I203" s="350"/>
      <c r="J203" s="350"/>
      <c r="K203" s="274"/>
    </row>
    <row r="204" spans="2:11" s="1" customFormat="1" ht="15" customHeight="1">
      <c r="B204" s="251"/>
      <c r="C204" s="228"/>
      <c r="D204" s="228"/>
      <c r="E204" s="228"/>
      <c r="F204" s="249" t="s">
        <v>46</v>
      </c>
      <c r="G204" s="228"/>
      <c r="H204" s="350" t="s">
        <v>530</v>
      </c>
      <c r="I204" s="350"/>
      <c r="J204" s="350"/>
      <c r="K204" s="274"/>
    </row>
    <row r="205" spans="2:11" s="1" customFormat="1" ht="15" customHeight="1">
      <c r="B205" s="251"/>
      <c r="C205" s="228"/>
      <c r="D205" s="228"/>
      <c r="E205" s="228"/>
      <c r="F205" s="249" t="s">
        <v>44</v>
      </c>
      <c r="G205" s="228"/>
      <c r="H205" s="350" t="s">
        <v>531</v>
      </c>
      <c r="I205" s="350"/>
      <c r="J205" s="350"/>
      <c r="K205" s="274"/>
    </row>
    <row r="206" spans="2:11" s="1" customFormat="1" ht="15" customHeight="1">
      <c r="B206" s="251"/>
      <c r="C206" s="228"/>
      <c r="D206" s="228"/>
      <c r="E206" s="228"/>
      <c r="F206" s="249" t="s">
        <v>45</v>
      </c>
      <c r="G206" s="228"/>
      <c r="H206" s="350" t="s">
        <v>532</v>
      </c>
      <c r="I206" s="350"/>
      <c r="J206" s="350"/>
      <c r="K206" s="274"/>
    </row>
    <row r="207" spans="2:11" s="1" customFormat="1" ht="15" customHeight="1">
      <c r="B207" s="251"/>
      <c r="C207" s="228"/>
      <c r="D207" s="228"/>
      <c r="E207" s="228"/>
      <c r="F207" s="249"/>
      <c r="G207" s="228"/>
      <c r="H207" s="228"/>
      <c r="I207" s="228"/>
      <c r="J207" s="228"/>
      <c r="K207" s="274"/>
    </row>
    <row r="208" spans="2:11" s="1" customFormat="1" ht="15" customHeight="1">
      <c r="B208" s="251"/>
      <c r="C208" s="228" t="s">
        <v>473</v>
      </c>
      <c r="D208" s="228"/>
      <c r="E208" s="228"/>
      <c r="F208" s="249" t="s">
        <v>78</v>
      </c>
      <c r="G208" s="228"/>
      <c r="H208" s="350" t="s">
        <v>533</v>
      </c>
      <c r="I208" s="350"/>
      <c r="J208" s="350"/>
      <c r="K208" s="274"/>
    </row>
    <row r="209" spans="2:11" s="1" customFormat="1" ht="15" customHeight="1">
      <c r="B209" s="251"/>
      <c r="C209" s="228"/>
      <c r="D209" s="228"/>
      <c r="E209" s="228"/>
      <c r="F209" s="249" t="s">
        <v>370</v>
      </c>
      <c r="G209" s="228"/>
      <c r="H209" s="350" t="s">
        <v>371</v>
      </c>
      <c r="I209" s="350"/>
      <c r="J209" s="350"/>
      <c r="K209" s="274"/>
    </row>
    <row r="210" spans="2:11" s="1" customFormat="1" ht="15" customHeight="1">
      <c r="B210" s="251"/>
      <c r="C210" s="228"/>
      <c r="D210" s="228"/>
      <c r="E210" s="228"/>
      <c r="F210" s="249" t="s">
        <v>368</v>
      </c>
      <c r="G210" s="228"/>
      <c r="H210" s="350" t="s">
        <v>534</v>
      </c>
      <c r="I210" s="350"/>
      <c r="J210" s="350"/>
      <c r="K210" s="274"/>
    </row>
    <row r="211" spans="2:11" s="1" customFormat="1" ht="15" customHeight="1">
      <c r="B211" s="292"/>
      <c r="C211" s="228"/>
      <c r="D211" s="228"/>
      <c r="E211" s="228"/>
      <c r="F211" s="249" t="s">
        <v>92</v>
      </c>
      <c r="G211" s="287"/>
      <c r="H211" s="351" t="s">
        <v>93</v>
      </c>
      <c r="I211" s="351"/>
      <c r="J211" s="351"/>
      <c r="K211" s="293"/>
    </row>
    <row r="212" spans="2:11" s="1" customFormat="1" ht="15" customHeight="1">
      <c r="B212" s="292"/>
      <c r="C212" s="228"/>
      <c r="D212" s="228"/>
      <c r="E212" s="228"/>
      <c r="F212" s="249" t="s">
        <v>372</v>
      </c>
      <c r="G212" s="287"/>
      <c r="H212" s="351" t="s">
        <v>343</v>
      </c>
      <c r="I212" s="351"/>
      <c r="J212" s="351"/>
      <c r="K212" s="293"/>
    </row>
    <row r="213" spans="2:11" s="1" customFormat="1" ht="15" customHeight="1">
      <c r="B213" s="292"/>
      <c r="C213" s="228"/>
      <c r="D213" s="228"/>
      <c r="E213" s="228"/>
      <c r="F213" s="249"/>
      <c r="G213" s="287"/>
      <c r="H213" s="278"/>
      <c r="I213" s="278"/>
      <c r="J213" s="278"/>
      <c r="K213" s="293"/>
    </row>
    <row r="214" spans="2:11" s="1" customFormat="1" ht="15" customHeight="1">
      <c r="B214" s="292"/>
      <c r="C214" s="228" t="s">
        <v>497</v>
      </c>
      <c r="D214" s="228"/>
      <c r="E214" s="228"/>
      <c r="F214" s="249">
        <v>1</v>
      </c>
      <c r="G214" s="287"/>
      <c r="H214" s="351" t="s">
        <v>535</v>
      </c>
      <c r="I214" s="351"/>
      <c r="J214" s="351"/>
      <c r="K214" s="293"/>
    </row>
    <row r="215" spans="2:11" s="1" customFormat="1" ht="15" customHeight="1">
      <c r="B215" s="292"/>
      <c r="C215" s="228"/>
      <c r="D215" s="228"/>
      <c r="E215" s="228"/>
      <c r="F215" s="249">
        <v>2</v>
      </c>
      <c r="G215" s="287"/>
      <c r="H215" s="351" t="s">
        <v>536</v>
      </c>
      <c r="I215" s="351"/>
      <c r="J215" s="351"/>
      <c r="K215" s="293"/>
    </row>
    <row r="216" spans="2:11" s="1" customFormat="1" ht="15" customHeight="1">
      <c r="B216" s="292"/>
      <c r="C216" s="228"/>
      <c r="D216" s="228"/>
      <c r="E216" s="228"/>
      <c r="F216" s="249">
        <v>3</v>
      </c>
      <c r="G216" s="287"/>
      <c r="H216" s="351" t="s">
        <v>537</v>
      </c>
      <c r="I216" s="351"/>
      <c r="J216" s="351"/>
      <c r="K216" s="293"/>
    </row>
    <row r="217" spans="2:11" s="1" customFormat="1" ht="15" customHeight="1">
      <c r="B217" s="292"/>
      <c r="C217" s="228"/>
      <c r="D217" s="228"/>
      <c r="E217" s="228"/>
      <c r="F217" s="249">
        <v>4</v>
      </c>
      <c r="G217" s="287"/>
      <c r="H217" s="351" t="s">
        <v>538</v>
      </c>
      <c r="I217" s="351"/>
      <c r="J217" s="351"/>
      <c r="K217" s="293"/>
    </row>
    <row r="218" spans="2:11" s="1" customFormat="1" ht="12.75" customHeight="1">
      <c r="B218" s="294"/>
      <c r="C218" s="295"/>
      <c r="D218" s="295"/>
      <c r="E218" s="295"/>
      <c r="F218" s="295"/>
      <c r="G218" s="295"/>
      <c r="H218" s="295"/>
      <c r="I218" s="295"/>
      <c r="J218" s="295"/>
      <c r="K218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SO-01 - Biokoridor LBK</vt:lpstr>
      <vt:lpstr>SO-02.1 - Následná péče 1...</vt:lpstr>
      <vt:lpstr>SO-02.2 - Následná péče 2...</vt:lpstr>
      <vt:lpstr>SO-02.3 - Následná péče 3...</vt:lpstr>
      <vt:lpstr>VON - Vedlejší a ostatní ...</vt:lpstr>
      <vt:lpstr>Pokyny pro vyplnění</vt:lpstr>
      <vt:lpstr>'Rekapitulace stavby'!Názvy_tisku</vt:lpstr>
      <vt:lpstr>'SO-01 - Biokoridor LBK'!Názvy_tisku</vt:lpstr>
      <vt:lpstr>'SO-02.1 - Následná péče 1...'!Názvy_tisku</vt:lpstr>
      <vt:lpstr>'SO-02.2 - Následná péče 2...'!Názvy_tisku</vt:lpstr>
      <vt:lpstr>'SO-02.3 - Následná péče 3...'!Názvy_tisku</vt:lpstr>
      <vt:lpstr>'VON - Vedlejší a ostatní ...'!Názvy_tisku</vt:lpstr>
      <vt:lpstr>'Pokyny pro vyplnění'!Oblast_tisku</vt:lpstr>
      <vt:lpstr>'Rekapitulace stavby'!Oblast_tisku</vt:lpstr>
      <vt:lpstr>'SO-01 - Biokoridor LBK'!Oblast_tisku</vt:lpstr>
      <vt:lpstr>'SO-02.1 - Následná péče 1...'!Oblast_tisku</vt:lpstr>
      <vt:lpstr>'SO-02.2 - Následná péče 2...'!Oblast_tisku</vt:lpstr>
      <vt:lpstr>'SO-02.3 - Následná péče 3...'!Oblast_tisku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2021-01-15T09:04:25Z</dcterms:created>
  <dcterms:modified xsi:type="dcterms:W3CDTF">2021-01-15T09:05:34Z</dcterms:modified>
</cp:coreProperties>
</file>